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11/relationships/webextensiontaskpanes" Target="xl/webextensions/taskpanes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0"/>
  <workbookPr/>
  <xr:revisionPtr revIDLastSave="0" documentId="8_{76AA997C-3FD5-4A5E-BAEB-E217BFEB6F9C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tart Here" sheetId="1" r:id="rId1"/>
    <sheet name="Timeline" sheetId="2" r:id="rId2"/>
    <sheet name="Gantt" sheetId="3" r:id="rId3"/>
    <sheet name="Orders &amp; Approvals" sheetId="4" r:id="rId4"/>
    <sheet name="Payments" sheetId="5" r:id="rId5"/>
    <sheet name="Site Visits" sheetId="6" r:id="rId6"/>
    <sheet name="Holidays" sheetId="7" r:id="rId7"/>
  </sheets>
  <definedNames>
    <definedName name="BufferPct">'Start Here'!$C$9</definedName>
    <definedName name="ContractSum">'Start Here'!$C$10</definedName>
    <definedName name="HolidayDates">Holidays!$A$6:$A$200</definedName>
    <definedName name="PropType">'Start Here'!$C$5</definedName>
    <definedName name="SatWork">'Start Here'!$C$8</definedName>
    <definedName name="StartDate">'Start Here'!$C$6</definedName>
    <definedName name="TargetDate">'Start Here'!$C$7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5" l="1"/>
  <c r="G11" i="5" s="1"/>
  <c r="E10" i="5"/>
  <c r="E9" i="5"/>
  <c r="E8" i="5"/>
  <c r="E7" i="5"/>
  <c r="E6" i="5"/>
  <c r="B3" i="5"/>
  <c r="C24" i="4"/>
  <c r="E24" i="4" s="1"/>
  <c r="F24" i="4" s="1"/>
  <c r="C23" i="4"/>
  <c r="E23" i="4" s="1"/>
  <c r="F23" i="4" s="1"/>
  <c r="C22" i="4"/>
  <c r="E22" i="4" s="1"/>
  <c r="F22" i="4" s="1"/>
  <c r="C21" i="4"/>
  <c r="E21" i="4" s="1"/>
  <c r="F21" i="4" s="1"/>
  <c r="C20" i="4"/>
  <c r="E20" i="4" s="1"/>
  <c r="F20" i="4" s="1"/>
  <c r="C19" i="4"/>
  <c r="E19" i="4" s="1"/>
  <c r="F19" i="4" s="1"/>
  <c r="B19" i="3"/>
  <c r="A19" i="3"/>
  <c r="B18" i="3"/>
  <c r="A18" i="3"/>
  <c r="B17" i="3"/>
  <c r="A17" i="3"/>
  <c r="B16" i="3"/>
  <c r="A16" i="3"/>
  <c r="B15" i="3"/>
  <c r="A15" i="3"/>
  <c r="B14" i="3"/>
  <c r="A14" i="3"/>
  <c r="B13" i="3"/>
  <c r="A13" i="3"/>
  <c r="B12" i="3"/>
  <c r="A12" i="3"/>
  <c r="B11" i="3"/>
  <c r="A11" i="3"/>
  <c r="B10" i="3"/>
  <c r="A10" i="3"/>
  <c r="B9" i="3"/>
  <c r="A9" i="3"/>
  <c r="B8" i="3"/>
  <c r="A8" i="3"/>
  <c r="B7" i="3"/>
  <c r="A7" i="3"/>
  <c r="G16" i="2"/>
  <c r="G15" i="2"/>
  <c r="G14" i="2"/>
  <c r="G13" i="2"/>
  <c r="G12" i="2"/>
  <c r="G11" i="2"/>
  <c r="G10" i="2"/>
  <c r="G9" i="2"/>
  <c r="G8" i="2"/>
  <c r="G7" i="2"/>
  <c r="G6" i="2"/>
  <c r="H5" i="2"/>
  <c r="G5" i="2"/>
  <c r="I5" i="2" s="1"/>
  <c r="E11" i="5" l="1"/>
  <c r="E12" i="5"/>
  <c r="C6" i="5"/>
  <c r="D7" i="3"/>
  <c r="H6" i="2"/>
  <c r="C8" i="3" s="1"/>
  <c r="J5" i="2"/>
  <c r="C7" i="3"/>
  <c r="E5" i="3"/>
  <c r="I6" i="2"/>
  <c r="G17" i="2"/>
  <c r="D8" i="3" l="1"/>
  <c r="H7" i="2"/>
  <c r="J6" i="2"/>
  <c r="E6" i="3"/>
  <c r="F5" i="3"/>
  <c r="F7" i="3"/>
  <c r="E7" i="3"/>
  <c r="F8" i="3"/>
  <c r="E8" i="3"/>
  <c r="F6" i="3" l="1"/>
  <c r="G5" i="3"/>
  <c r="C9" i="3"/>
  <c r="C13" i="1"/>
  <c r="I7" i="2"/>
  <c r="D9" i="3" l="1"/>
  <c r="H8" i="2"/>
  <c r="J7" i="2"/>
  <c r="G9" i="3"/>
  <c r="F9" i="3"/>
  <c r="E9" i="3"/>
  <c r="G6" i="3"/>
  <c r="H5" i="3"/>
  <c r="G7" i="3"/>
  <c r="G8" i="3"/>
  <c r="H6" i="3" l="1"/>
  <c r="I5" i="3"/>
  <c r="H7" i="3"/>
  <c r="H8" i="3"/>
  <c r="H9" i="3"/>
  <c r="C8" i="4"/>
  <c r="E8" i="4" s="1"/>
  <c r="F8" i="4" s="1"/>
  <c r="C7" i="4"/>
  <c r="E7" i="4" s="1"/>
  <c r="F7" i="4" s="1"/>
  <c r="C6" i="4"/>
  <c r="E6" i="4" s="1"/>
  <c r="F6" i="4" s="1"/>
  <c r="C5" i="4"/>
  <c r="E5" i="4" s="1"/>
  <c r="F5" i="4" s="1"/>
  <c r="C10" i="3"/>
  <c r="I8" i="2"/>
  <c r="C7" i="5" l="1"/>
  <c r="D10" i="3"/>
  <c r="H9" i="2"/>
  <c r="J8" i="2"/>
  <c r="I10" i="3"/>
  <c r="H10" i="3"/>
  <c r="G10" i="3"/>
  <c r="F10" i="3"/>
  <c r="E10" i="3"/>
  <c r="I6" i="3"/>
  <c r="J5" i="3"/>
  <c r="I7" i="3"/>
  <c r="I8" i="3"/>
  <c r="I9" i="3"/>
  <c r="J6" i="3" l="1"/>
  <c r="K5" i="3"/>
  <c r="J7" i="3"/>
  <c r="J8" i="3"/>
  <c r="J9" i="3"/>
  <c r="J10" i="3"/>
  <c r="C11" i="3"/>
  <c r="I9" i="2"/>
  <c r="D11" i="3" l="1"/>
  <c r="H10" i="2"/>
  <c r="J9" i="2"/>
  <c r="K11" i="3"/>
  <c r="J11" i="3"/>
  <c r="I11" i="3"/>
  <c r="H11" i="3"/>
  <c r="G11" i="3"/>
  <c r="F11" i="3"/>
  <c r="E11" i="3"/>
  <c r="K6" i="3"/>
  <c r="L5" i="3"/>
  <c r="K7" i="3"/>
  <c r="K8" i="3"/>
  <c r="K9" i="3"/>
  <c r="K10" i="3"/>
  <c r="L6" i="3" l="1"/>
  <c r="M5" i="3"/>
  <c r="L7" i="3"/>
  <c r="L8" i="3"/>
  <c r="L9" i="3"/>
  <c r="L10" i="3"/>
  <c r="L11" i="3"/>
  <c r="C12" i="3"/>
  <c r="I10" i="2"/>
  <c r="D12" i="3" l="1"/>
  <c r="H11" i="2"/>
  <c r="J10" i="2"/>
  <c r="M12" i="3"/>
  <c r="L12" i="3"/>
  <c r="K12" i="3"/>
  <c r="J12" i="3"/>
  <c r="I12" i="3"/>
  <c r="H12" i="3"/>
  <c r="G12" i="3"/>
  <c r="F12" i="3"/>
  <c r="E12" i="3"/>
  <c r="M6" i="3"/>
  <c r="N5" i="3"/>
  <c r="M7" i="3"/>
  <c r="M8" i="3"/>
  <c r="M9" i="3"/>
  <c r="M10" i="3"/>
  <c r="M11" i="3"/>
  <c r="N6" i="3" l="1"/>
  <c r="O5" i="3"/>
  <c r="N7" i="3"/>
  <c r="N8" i="3"/>
  <c r="N9" i="3"/>
  <c r="N10" i="3"/>
  <c r="N11" i="3"/>
  <c r="N12" i="3"/>
  <c r="C9" i="4"/>
  <c r="E9" i="4" s="1"/>
  <c r="F9" i="4" s="1"/>
  <c r="C13" i="3"/>
  <c r="I11" i="2"/>
  <c r="C8" i="5" l="1"/>
  <c r="D13" i="3"/>
  <c r="H12" i="2"/>
  <c r="J11" i="2"/>
  <c r="O13" i="3"/>
  <c r="N13" i="3"/>
  <c r="M13" i="3"/>
  <c r="L13" i="3"/>
  <c r="K13" i="3"/>
  <c r="J13" i="3"/>
  <c r="I13" i="3"/>
  <c r="H13" i="3"/>
  <c r="G13" i="3"/>
  <c r="F13" i="3"/>
  <c r="E13" i="3"/>
  <c r="O6" i="3"/>
  <c r="P5" i="3"/>
  <c r="O7" i="3"/>
  <c r="O8" i="3"/>
  <c r="O9" i="3"/>
  <c r="O10" i="3"/>
  <c r="O11" i="3"/>
  <c r="O12" i="3"/>
  <c r="P6" i="3" l="1"/>
  <c r="Q5" i="3"/>
  <c r="P7" i="3"/>
  <c r="P8" i="3"/>
  <c r="P9" i="3"/>
  <c r="P10" i="3"/>
  <c r="P11" i="3"/>
  <c r="P12" i="3"/>
  <c r="P13" i="3"/>
  <c r="C10" i="4"/>
  <c r="E10" i="4" s="1"/>
  <c r="F10" i="4" s="1"/>
  <c r="C14" i="3"/>
  <c r="I12" i="2"/>
  <c r="D14" i="3" l="1"/>
  <c r="H13" i="2"/>
  <c r="J12" i="2"/>
  <c r="Q14" i="3"/>
  <c r="P14" i="3"/>
  <c r="O14" i="3"/>
  <c r="N14" i="3"/>
  <c r="M14" i="3"/>
  <c r="L14" i="3"/>
  <c r="K14" i="3"/>
  <c r="J14" i="3"/>
  <c r="I14" i="3"/>
  <c r="H14" i="3"/>
  <c r="G14" i="3"/>
  <c r="F14" i="3"/>
  <c r="E14" i="3"/>
  <c r="Q6" i="3"/>
  <c r="R5" i="3"/>
  <c r="Q7" i="3"/>
  <c r="Q8" i="3"/>
  <c r="Q9" i="3"/>
  <c r="Q10" i="3"/>
  <c r="Q11" i="3"/>
  <c r="Q12" i="3"/>
  <c r="Q13" i="3"/>
  <c r="R6" i="3" l="1"/>
  <c r="S5" i="3"/>
  <c r="R7" i="3"/>
  <c r="R8" i="3"/>
  <c r="R9" i="3"/>
  <c r="R10" i="3"/>
  <c r="R11" i="3"/>
  <c r="R12" i="3"/>
  <c r="R13" i="3"/>
  <c r="R14" i="3"/>
  <c r="C11" i="4"/>
  <c r="E11" i="4" s="1"/>
  <c r="F11" i="4" s="1"/>
  <c r="C15" i="3"/>
  <c r="I13" i="2"/>
  <c r="C9" i="5" l="1"/>
  <c r="D15" i="3"/>
  <c r="H14" i="2"/>
  <c r="J13" i="2"/>
  <c r="S15" i="3"/>
  <c r="R15" i="3"/>
  <c r="Q15" i="3"/>
  <c r="P15" i="3"/>
  <c r="O15" i="3"/>
  <c r="N15" i="3"/>
  <c r="M15" i="3"/>
  <c r="L15" i="3"/>
  <c r="K15" i="3"/>
  <c r="J15" i="3"/>
  <c r="I15" i="3"/>
  <c r="H15" i="3"/>
  <c r="G15" i="3"/>
  <c r="F15" i="3"/>
  <c r="E15" i="3"/>
  <c r="S6" i="3"/>
  <c r="T5" i="3"/>
  <c r="S7" i="3"/>
  <c r="S8" i="3"/>
  <c r="S9" i="3"/>
  <c r="S10" i="3"/>
  <c r="S11" i="3"/>
  <c r="S12" i="3"/>
  <c r="S13" i="3"/>
  <c r="S14" i="3"/>
  <c r="T6" i="3" l="1"/>
  <c r="U5" i="3"/>
  <c r="T7" i="3"/>
  <c r="T8" i="3"/>
  <c r="T9" i="3"/>
  <c r="T10" i="3"/>
  <c r="T11" i="3"/>
  <c r="T12" i="3"/>
  <c r="T13" i="3"/>
  <c r="T14" i="3"/>
  <c r="T15" i="3"/>
  <c r="C14" i="4"/>
  <c r="E14" i="4" s="1"/>
  <c r="F14" i="4" s="1"/>
  <c r="C13" i="4"/>
  <c r="E13" i="4" s="1"/>
  <c r="F13" i="4" s="1"/>
  <c r="C12" i="4"/>
  <c r="E12" i="4" s="1"/>
  <c r="F12" i="4" s="1"/>
  <c r="C16" i="3"/>
  <c r="I14" i="2"/>
  <c r="D16" i="3" l="1"/>
  <c r="H15" i="2"/>
  <c r="J14" i="2"/>
  <c r="U16" i="3"/>
  <c r="T16" i="3"/>
  <c r="S16" i="3"/>
  <c r="R16" i="3"/>
  <c r="Q16" i="3"/>
  <c r="P16" i="3"/>
  <c r="O16" i="3"/>
  <c r="N16" i="3"/>
  <c r="M16" i="3"/>
  <c r="L16" i="3"/>
  <c r="K16" i="3"/>
  <c r="J16" i="3"/>
  <c r="I16" i="3"/>
  <c r="H16" i="3"/>
  <c r="G16" i="3"/>
  <c r="F16" i="3"/>
  <c r="E16" i="3"/>
  <c r="U6" i="3"/>
  <c r="V5" i="3"/>
  <c r="U7" i="3"/>
  <c r="U8" i="3"/>
  <c r="U9" i="3"/>
  <c r="U10" i="3"/>
  <c r="U11" i="3"/>
  <c r="U12" i="3"/>
  <c r="U13" i="3"/>
  <c r="U14" i="3"/>
  <c r="U15" i="3"/>
  <c r="V6" i="3" l="1"/>
  <c r="W5" i="3"/>
  <c r="V7" i="3"/>
  <c r="V8" i="3"/>
  <c r="V9" i="3"/>
  <c r="V10" i="3"/>
  <c r="V11" i="3"/>
  <c r="V12" i="3"/>
  <c r="V13" i="3"/>
  <c r="V14" i="3"/>
  <c r="V15" i="3"/>
  <c r="V16" i="3"/>
  <c r="C15" i="4"/>
  <c r="E15" i="4" s="1"/>
  <c r="F15" i="4" s="1"/>
  <c r="C17" i="3"/>
  <c r="I15" i="2"/>
  <c r="D17" i="3" l="1"/>
  <c r="H16" i="2"/>
  <c r="J15" i="2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F17" i="3"/>
  <c r="E17" i="3"/>
  <c r="W6" i="3"/>
  <c r="X5" i="3"/>
  <c r="W7" i="3"/>
  <c r="W8" i="3"/>
  <c r="W9" i="3"/>
  <c r="W10" i="3"/>
  <c r="W11" i="3"/>
  <c r="W12" i="3"/>
  <c r="W13" i="3"/>
  <c r="W14" i="3"/>
  <c r="W15" i="3"/>
  <c r="W16" i="3"/>
  <c r="X6" i="3" l="1"/>
  <c r="Y5" i="3"/>
  <c r="X7" i="3"/>
  <c r="X8" i="3"/>
  <c r="X9" i="3"/>
  <c r="X10" i="3"/>
  <c r="X11" i="3"/>
  <c r="X12" i="3"/>
  <c r="X13" i="3"/>
  <c r="X14" i="3"/>
  <c r="X15" i="3"/>
  <c r="X16" i="3"/>
  <c r="X17" i="3"/>
  <c r="C18" i="4"/>
  <c r="E18" i="4" s="1"/>
  <c r="F18" i="4" s="1"/>
  <c r="C17" i="4"/>
  <c r="E17" i="4" s="1"/>
  <c r="F17" i="4" s="1"/>
  <c r="C16" i="4"/>
  <c r="E16" i="4" s="1"/>
  <c r="F16" i="4" s="1"/>
  <c r="C18" i="3"/>
  <c r="I16" i="2"/>
  <c r="H17" i="2" s="1"/>
  <c r="I17" i="2" s="1"/>
  <c r="J17" i="2" s="1"/>
  <c r="C10" i="5" l="1"/>
  <c r="D18" i="3"/>
  <c r="J16" i="2"/>
  <c r="C14" i="1"/>
  <c r="Y18" i="3"/>
  <c r="X18" i="3"/>
  <c r="W18" i="3"/>
  <c r="V18" i="3"/>
  <c r="U18" i="3"/>
  <c r="T18" i="3"/>
  <c r="S18" i="3"/>
  <c r="R18" i="3"/>
  <c r="Q18" i="3"/>
  <c r="P18" i="3"/>
  <c r="O18" i="3"/>
  <c r="N18" i="3"/>
  <c r="M18" i="3"/>
  <c r="L18" i="3"/>
  <c r="K18" i="3"/>
  <c r="J18" i="3"/>
  <c r="I18" i="3"/>
  <c r="H18" i="3"/>
  <c r="G18" i="3"/>
  <c r="F18" i="3"/>
  <c r="E18" i="3"/>
  <c r="Y6" i="3"/>
  <c r="Z5" i="3"/>
  <c r="Y7" i="3"/>
  <c r="Y8" i="3"/>
  <c r="Y9" i="3"/>
  <c r="Y10" i="3"/>
  <c r="Y11" i="3"/>
  <c r="Y12" i="3"/>
  <c r="Y13" i="3"/>
  <c r="Y14" i="3"/>
  <c r="Y15" i="3"/>
  <c r="Y16" i="3"/>
  <c r="Y17" i="3"/>
  <c r="Z6" i="3" l="1"/>
  <c r="AA5" i="3"/>
  <c r="Z7" i="3"/>
  <c r="Z8" i="3"/>
  <c r="Z9" i="3"/>
  <c r="Z10" i="3"/>
  <c r="Z11" i="3"/>
  <c r="Z12" i="3"/>
  <c r="Z13" i="3"/>
  <c r="Z14" i="3"/>
  <c r="Z15" i="3"/>
  <c r="Z16" i="3"/>
  <c r="Z17" i="3"/>
  <c r="Z18" i="3"/>
  <c r="C19" i="3"/>
  <c r="D19" i="3" l="1"/>
  <c r="I18" i="2"/>
  <c r="C15" i="1"/>
  <c r="AA6" i="3"/>
  <c r="AB5" i="3"/>
  <c r="AA7" i="3"/>
  <c r="AA8" i="3"/>
  <c r="AA9" i="3"/>
  <c r="AA10" i="3"/>
  <c r="AA11" i="3"/>
  <c r="AA12" i="3"/>
  <c r="AA13" i="3"/>
  <c r="AA14" i="3"/>
  <c r="AA15" i="3"/>
  <c r="AA16" i="3"/>
  <c r="AA17" i="3"/>
  <c r="AA18" i="3"/>
  <c r="E19" i="3" l="1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B6" i="3"/>
  <c r="AC5" i="3"/>
  <c r="AC19" i="3" s="1"/>
  <c r="AB7" i="3"/>
  <c r="AB8" i="3"/>
  <c r="AB9" i="3"/>
  <c r="AB10" i="3"/>
  <c r="AB11" i="3"/>
  <c r="AB12" i="3"/>
  <c r="AB13" i="3"/>
  <c r="AB14" i="3"/>
  <c r="AB15" i="3"/>
  <c r="AB16" i="3"/>
  <c r="AB17" i="3"/>
  <c r="AB18" i="3"/>
  <c r="C18" i="1"/>
  <c r="C16" i="1"/>
  <c r="C17" i="1" s="1"/>
  <c r="AC6" i="3" l="1"/>
  <c r="AD5" i="3"/>
  <c r="AD19" i="3" s="1"/>
  <c r="AC7" i="3"/>
  <c r="AC8" i="3"/>
  <c r="AC9" i="3"/>
  <c r="AC10" i="3"/>
  <c r="AC11" i="3"/>
  <c r="AC12" i="3"/>
  <c r="AC13" i="3"/>
  <c r="AC14" i="3"/>
  <c r="AC15" i="3"/>
  <c r="AC16" i="3"/>
  <c r="AC17" i="3"/>
  <c r="AC18" i="3"/>
  <c r="AD6" i="3" l="1"/>
  <c r="AE5" i="3"/>
  <c r="AE19" i="3" s="1"/>
  <c r="AD7" i="3"/>
  <c r="AD8" i="3"/>
  <c r="AD9" i="3"/>
  <c r="AD10" i="3"/>
  <c r="AD11" i="3"/>
  <c r="AD12" i="3"/>
  <c r="AD13" i="3"/>
  <c r="AD14" i="3"/>
  <c r="AD15" i="3"/>
  <c r="AD16" i="3"/>
  <c r="AD17" i="3"/>
  <c r="AD18" i="3"/>
  <c r="AE6" i="3" l="1"/>
  <c r="AF5" i="3"/>
  <c r="AF19" i="3" s="1"/>
  <c r="AE7" i="3"/>
  <c r="AE8" i="3"/>
  <c r="AE9" i="3"/>
  <c r="AE10" i="3"/>
  <c r="AE11" i="3"/>
  <c r="AE12" i="3"/>
  <c r="AE13" i="3"/>
  <c r="AE14" i="3"/>
  <c r="AE15" i="3"/>
  <c r="AE16" i="3"/>
  <c r="AE17" i="3"/>
  <c r="AE18" i="3"/>
  <c r="AF6" i="3" l="1"/>
  <c r="AG5" i="3"/>
  <c r="AG19" i="3" s="1"/>
  <c r="AF7" i="3"/>
  <c r="AF8" i="3"/>
  <c r="AF9" i="3"/>
  <c r="AF10" i="3"/>
  <c r="AF11" i="3"/>
  <c r="AF12" i="3"/>
  <c r="AF13" i="3"/>
  <c r="AF14" i="3"/>
  <c r="AF15" i="3"/>
  <c r="AF16" i="3"/>
  <c r="AF17" i="3"/>
  <c r="AF18" i="3"/>
  <c r="AG6" i="3" l="1"/>
  <c r="AH5" i="3"/>
  <c r="AH19" i="3" s="1"/>
  <c r="AG7" i="3"/>
  <c r="AG8" i="3"/>
  <c r="AG9" i="3"/>
  <c r="AG10" i="3"/>
  <c r="AG11" i="3"/>
  <c r="AG12" i="3"/>
  <c r="AG13" i="3"/>
  <c r="AG14" i="3"/>
  <c r="AG15" i="3"/>
  <c r="AG16" i="3"/>
  <c r="AG17" i="3"/>
  <c r="AG18" i="3"/>
  <c r="AH6" i="3" l="1"/>
  <c r="AI5" i="3"/>
  <c r="AI19" i="3" s="1"/>
  <c r="AH7" i="3"/>
  <c r="AH8" i="3"/>
  <c r="AH9" i="3"/>
  <c r="AH10" i="3"/>
  <c r="AH11" i="3"/>
  <c r="AH12" i="3"/>
  <c r="AH13" i="3"/>
  <c r="AH14" i="3"/>
  <c r="AH15" i="3"/>
  <c r="AH16" i="3"/>
  <c r="AH17" i="3"/>
  <c r="AH18" i="3"/>
  <c r="AI6" i="3" l="1"/>
  <c r="AJ5" i="3"/>
  <c r="AJ19" i="3" s="1"/>
  <c r="AI7" i="3"/>
  <c r="AI8" i="3"/>
  <c r="AI9" i="3"/>
  <c r="AI10" i="3"/>
  <c r="AI11" i="3"/>
  <c r="AI12" i="3"/>
  <c r="AI13" i="3"/>
  <c r="AI14" i="3"/>
  <c r="AI15" i="3"/>
  <c r="AI16" i="3"/>
  <c r="AI17" i="3"/>
  <c r="AI18" i="3"/>
  <c r="AJ6" i="3" l="1"/>
  <c r="AK5" i="3"/>
  <c r="AK19" i="3" s="1"/>
  <c r="AJ7" i="3"/>
  <c r="AJ8" i="3"/>
  <c r="AJ9" i="3"/>
  <c r="AJ10" i="3"/>
  <c r="AJ11" i="3"/>
  <c r="AJ12" i="3"/>
  <c r="AJ13" i="3"/>
  <c r="AJ14" i="3"/>
  <c r="AJ15" i="3"/>
  <c r="AJ16" i="3"/>
  <c r="AJ17" i="3"/>
  <c r="AJ18" i="3"/>
  <c r="AK6" i="3" l="1"/>
  <c r="AL5" i="3"/>
  <c r="AL19" i="3" s="1"/>
  <c r="AK7" i="3"/>
  <c r="AK8" i="3"/>
  <c r="AK9" i="3"/>
  <c r="AK10" i="3"/>
  <c r="AK11" i="3"/>
  <c r="AK12" i="3"/>
  <c r="AK13" i="3"/>
  <c r="AK14" i="3"/>
  <c r="AK15" i="3"/>
  <c r="AK16" i="3"/>
  <c r="AK17" i="3"/>
  <c r="AK18" i="3"/>
  <c r="AL6" i="3" l="1"/>
  <c r="AM5" i="3"/>
  <c r="AM19" i="3" s="1"/>
  <c r="AL7" i="3"/>
  <c r="AL8" i="3"/>
  <c r="AL9" i="3"/>
  <c r="AL10" i="3"/>
  <c r="AL11" i="3"/>
  <c r="AL12" i="3"/>
  <c r="AL13" i="3"/>
  <c r="AL14" i="3"/>
  <c r="AL15" i="3"/>
  <c r="AL16" i="3"/>
  <c r="AL17" i="3"/>
  <c r="AL18" i="3"/>
  <c r="AM6" i="3" l="1"/>
  <c r="AN5" i="3"/>
  <c r="AN19" i="3" s="1"/>
  <c r="AM7" i="3"/>
  <c r="AM8" i="3"/>
  <c r="AM9" i="3"/>
  <c r="AM10" i="3"/>
  <c r="AM11" i="3"/>
  <c r="AM12" i="3"/>
  <c r="AM13" i="3"/>
  <c r="AM14" i="3"/>
  <c r="AM15" i="3"/>
  <c r="AM16" i="3"/>
  <c r="AM17" i="3"/>
  <c r="AM18" i="3"/>
  <c r="AN6" i="3" l="1"/>
  <c r="AO5" i="3"/>
  <c r="AO19" i="3" s="1"/>
  <c r="AN7" i="3"/>
  <c r="AN8" i="3"/>
  <c r="AN9" i="3"/>
  <c r="AN10" i="3"/>
  <c r="AN11" i="3"/>
  <c r="AN12" i="3"/>
  <c r="AN13" i="3"/>
  <c r="AN14" i="3"/>
  <c r="AN15" i="3"/>
  <c r="AN16" i="3"/>
  <c r="AN17" i="3"/>
  <c r="AN18" i="3"/>
  <c r="AO6" i="3" l="1"/>
  <c r="AP5" i="3"/>
  <c r="AP19" i="3" s="1"/>
  <c r="AO7" i="3"/>
  <c r="AO8" i="3"/>
  <c r="AO9" i="3"/>
  <c r="AO10" i="3"/>
  <c r="AO11" i="3"/>
  <c r="AO12" i="3"/>
  <c r="AO13" i="3"/>
  <c r="AO14" i="3"/>
  <c r="AO15" i="3"/>
  <c r="AO16" i="3"/>
  <c r="AO17" i="3"/>
  <c r="AO18" i="3"/>
  <c r="AP6" i="3" l="1"/>
  <c r="AQ5" i="3"/>
  <c r="AQ19" i="3" s="1"/>
  <c r="AP7" i="3"/>
  <c r="AP8" i="3"/>
  <c r="AP9" i="3"/>
  <c r="AP10" i="3"/>
  <c r="AP11" i="3"/>
  <c r="AP12" i="3"/>
  <c r="AP13" i="3"/>
  <c r="AP14" i="3"/>
  <c r="AP15" i="3"/>
  <c r="AP16" i="3"/>
  <c r="AP17" i="3"/>
  <c r="AP18" i="3"/>
  <c r="AQ6" i="3" l="1"/>
  <c r="AR5" i="3"/>
  <c r="AR19" i="3" s="1"/>
  <c r="AQ7" i="3"/>
  <c r="AQ8" i="3"/>
  <c r="AQ9" i="3"/>
  <c r="AQ10" i="3"/>
  <c r="AQ11" i="3"/>
  <c r="AQ12" i="3"/>
  <c r="AQ13" i="3"/>
  <c r="AQ14" i="3"/>
  <c r="AQ15" i="3"/>
  <c r="AQ16" i="3"/>
  <c r="AQ17" i="3"/>
  <c r="AQ18" i="3"/>
  <c r="AR6" i="3" l="1"/>
  <c r="AS5" i="3"/>
  <c r="AS19" i="3" s="1"/>
  <c r="AR7" i="3"/>
  <c r="AR8" i="3"/>
  <c r="AR9" i="3"/>
  <c r="AR10" i="3"/>
  <c r="AR11" i="3"/>
  <c r="AR12" i="3"/>
  <c r="AR13" i="3"/>
  <c r="AR14" i="3"/>
  <c r="AR15" i="3"/>
  <c r="AR16" i="3"/>
  <c r="AR17" i="3"/>
  <c r="AR18" i="3"/>
  <c r="AS6" i="3" l="1"/>
  <c r="AT5" i="3"/>
  <c r="AT19" i="3" s="1"/>
  <c r="AS7" i="3"/>
  <c r="AS8" i="3"/>
  <c r="AS9" i="3"/>
  <c r="AS10" i="3"/>
  <c r="AS11" i="3"/>
  <c r="AS12" i="3"/>
  <c r="AS13" i="3"/>
  <c r="AS14" i="3"/>
  <c r="AS15" i="3"/>
  <c r="AS16" i="3"/>
  <c r="AS17" i="3"/>
  <c r="AS18" i="3"/>
  <c r="AT6" i="3" l="1"/>
  <c r="AU5" i="3"/>
  <c r="AU19" i="3" s="1"/>
  <c r="AT7" i="3"/>
  <c r="AT8" i="3"/>
  <c r="AT9" i="3"/>
  <c r="AT10" i="3"/>
  <c r="AT11" i="3"/>
  <c r="AT12" i="3"/>
  <c r="AT13" i="3"/>
  <c r="AT14" i="3"/>
  <c r="AT15" i="3"/>
  <c r="AT16" i="3"/>
  <c r="AT17" i="3"/>
  <c r="AT18" i="3"/>
  <c r="AU6" i="3" l="1"/>
  <c r="AV5" i="3"/>
  <c r="AV19" i="3" s="1"/>
  <c r="AU7" i="3"/>
  <c r="AU8" i="3"/>
  <c r="AU9" i="3"/>
  <c r="AU10" i="3"/>
  <c r="AU11" i="3"/>
  <c r="AU12" i="3"/>
  <c r="AU13" i="3"/>
  <c r="AU14" i="3"/>
  <c r="AU15" i="3"/>
  <c r="AU16" i="3"/>
  <c r="AU17" i="3"/>
  <c r="AU18" i="3"/>
  <c r="AV6" i="3" l="1"/>
  <c r="AW5" i="3"/>
  <c r="AW19" i="3" s="1"/>
  <c r="AV7" i="3"/>
  <c r="AV8" i="3"/>
  <c r="AV9" i="3"/>
  <c r="AV10" i="3"/>
  <c r="AV11" i="3"/>
  <c r="AV12" i="3"/>
  <c r="AV13" i="3"/>
  <c r="AV14" i="3"/>
  <c r="AV15" i="3"/>
  <c r="AV16" i="3"/>
  <c r="AV17" i="3"/>
  <c r="AV18" i="3"/>
  <c r="AW6" i="3" l="1"/>
  <c r="AW7" i="3"/>
  <c r="AW8" i="3"/>
  <c r="AW9" i="3"/>
  <c r="AW10" i="3"/>
  <c r="AW11" i="3"/>
  <c r="AW12" i="3"/>
  <c r="AW13" i="3"/>
  <c r="AW14" i="3"/>
  <c r="AW15" i="3"/>
  <c r="AW16" i="3"/>
  <c r="AW17" i="3"/>
  <c r="AW18" i="3"/>
</calcChain>
</file>

<file path=xl/sharedStrings.xml><?xml version="1.0" encoding="utf-8"?>
<sst xmlns="http://schemas.openxmlformats.org/spreadsheetml/2006/main" count="343" uniqueCount="238">
  <si>
    <t>Renovation Timeline Template</t>
  </si>
  <si>
    <t>Free from rumaruma.com.my. Fill in the yellow cells; everything else updates by itself.</t>
  </si>
  <si>
    <t>1. Your details</t>
  </si>
  <si>
    <t>Property type</t>
  </si>
  <si>
    <t>Condo / Apartment</t>
  </si>
  <si>
    <t>Changes the default durations. Choose Landed house for terrace, semi-D or bungalow.</t>
  </si>
  <si>
    <t>Planning start date</t>
  </si>
  <si>
    <t>The day you start meeting designers or contractors.</t>
  </si>
  <si>
    <t>Target move-in date</t>
  </si>
  <si>
    <t>The date you'd like to move in.</t>
  </si>
  <si>
    <t>Does your contractor work on Saturdays?</t>
  </si>
  <si>
    <t>Yes</t>
  </si>
  <si>
    <t>Most do. Some condos ban Saturday work; check your management's house rules.</t>
  </si>
  <si>
    <t>Contingency buffer (% of site work days)</t>
  </si>
  <si>
    <t>Extra time for delays. 20–30% is realistic.</t>
  </si>
  <si>
    <t>Contract sum (RM)</t>
  </si>
  <si>
    <t>Used on the Payments tab. Leave as is if you don't have a quote yet.</t>
  </si>
  <si>
    <t>2. Your results (calculated)</t>
  </si>
  <si>
    <t>Site works start (hacking begins)</t>
  </si>
  <si>
    <t>Handover (snagging done)</t>
  </si>
  <si>
    <t>Ready to move in (including buffer)</t>
  </si>
  <si>
    <t>Days to spare before your target move-in</t>
  </si>
  <si>
    <t>Status</t>
  </si>
  <si>
    <t>If you're behind, start planning earlier, raise the Saturday option with your contractor, or reduce the scope.</t>
  </si>
  <si>
    <t>Site works, start to move-in (weeks)</t>
  </si>
  <si>
    <t>3. How to use this template</t>
  </si>
  <si>
    <t>1. Fill in the yellow cells above. Dates update on every tab.</t>
  </si>
  <si>
    <t>2. Timeline tab: once your contractor gives you their schedule, type their days into the yellow "Your estimate" column.</t>
  </si>
  <si>
    <t>3. Holidays tab: add your state's holidays and your contractor's actual festive break dates. These days are skipped.</t>
  </si>
  <si>
    <t>4. Gantt tab: a week-by-week chart of the whole job. Grey numbers show public holidays and festive break days in that week.</t>
  </si>
  <si>
    <t>5. Orders &amp; Approvals tab: shows the last day to decide or order each item so it doesn't hold up the work.</t>
  </si>
  <si>
    <t>6. Payments tab: links each progress payment to a finished stage of work.</t>
  </si>
  <si>
    <t>7. Site Visits tab: log what you checked, what needs fixing and by when.</t>
  </si>
  <si>
    <t>4. Key</t>
  </si>
  <si>
    <t>Yellow cell</t>
  </si>
  <si>
    <t>Fill in or change</t>
  </si>
  <si>
    <t>White cell</t>
  </si>
  <si>
    <t>Calculated; don't type over it</t>
  </si>
  <si>
    <t>Default durations are rumaruma estimates for a typical full renovation, counted in working days. Your contractor's schedule should replace them. Holiday dates for 2027 come from published lists; Islamic holidays depend on moon sighting, so check the official list. This template is a planning aid, not professional advice.</t>
  </si>
  <si>
    <t>More renovation guides: rumaruma.com.my/how-long-does-a-full-home-renovation-take-in-malaysia/</t>
  </si>
  <si>
    <t>Timeline</t>
  </si>
  <si>
    <t>Dates skip Sundays, public holidays and festive breaks (and Saturdays if you chose No). Edit only the yellow columns.</t>
  </si>
  <si>
    <t>#</t>
  </si>
  <si>
    <t>Phase</t>
  </si>
  <si>
    <t>What happens</t>
  </si>
  <si>
    <t>Typical days: condo</t>
  </si>
  <si>
    <t>Typical days: landed</t>
  </si>
  <si>
    <t>Your estimate (work days)</t>
  </si>
  <si>
    <t>Work days used</t>
  </si>
  <si>
    <t>Start</t>
  </si>
  <si>
    <t>End</t>
  </si>
  <si>
    <t>Approx. weeks</t>
  </si>
  <si>
    <t>Overlap with previous phase (work days)</t>
  </si>
  <si>
    <t>Who</t>
  </si>
  <si>
    <t>Notes</t>
  </si>
  <si>
    <t>Design, quotations &amp; contract</t>
  </si>
  <si>
    <t>Brief your ID or contractor, compare at least three quotations, finalise drawings and sign the contract.</t>
  </si>
  <si>
    <t>—</t>
  </si>
  <si>
    <t>You + ID / contractor</t>
  </si>
  <si>
    <t>Not started</t>
  </si>
  <si>
    <t>Management / council approvals</t>
  </si>
  <si>
    <t>Condo: submit the renovation application, pay the deposit to the JMB/MC and get worker passes. Landed: check whether your PBT (e.g. DBKL, MBPJ) needs a permit, and tell your neighbours.</t>
  </si>
  <si>
    <t>Contractor + you</t>
  </si>
  <si>
    <t>Hacking &amp; debris removal</t>
  </si>
  <si>
    <t>Remove old tiles, walls, cabinets and ceilings. Debris is cleared from the site.</t>
  </si>
  <si>
    <t>Contractor</t>
  </si>
  <si>
    <t>Plumbing, electrical &amp; aircond piping</t>
  </si>
  <si>
    <t>Concealed pipes and wiring, new power points, aircond piping. Take photos before walls and ceilings are closed.</t>
  </si>
  <si>
    <t>Waterproofing &amp; ponding test</t>
  </si>
  <si>
    <t>Waterproof bathrooms, yard and balcony, then a ponding test of at least 24–48 hours before tiling.</t>
  </si>
  <si>
    <t>Ceiling &amp; partitions</t>
  </si>
  <si>
    <t>Plaster ceiling, cove lighting boxes and drywall partitions. The carpenter measures the site after this.</t>
  </si>
  <si>
    <t>Tiling &amp; flooring</t>
  </si>
  <si>
    <t>Floor and wall tiles, vinyl or timber flooring.</t>
  </si>
  <si>
    <t>Built-in carpentry installation</t>
  </si>
  <si>
    <t>Kitchen cabinets, wardrobes, TV console. Factory fabrication happens before this; see the Orders &amp; Approvals tab.</t>
  </si>
  <si>
    <t>Carpenter</t>
  </si>
  <si>
    <t>Painting</t>
  </si>
  <si>
    <t>Skim coat, sealer and two finishing coats.</t>
  </si>
  <si>
    <t>Painter</t>
  </si>
  <si>
    <t>Fit-out: countertop, sanitary &amp; lights</t>
  </si>
  <si>
    <t>Countertop, sinks, taps, WC, water heater, light fittings, hood and hob.</t>
  </si>
  <si>
    <t>Final cleaning</t>
  </si>
  <si>
    <t>Post-renovation cleaning before the snag walk-through.</t>
  </si>
  <si>
    <t>Cleaning crew</t>
  </si>
  <si>
    <t>Snagging &amp; defect fixing</t>
  </si>
  <si>
    <t>Walk through with your snag list, the contractor fixes defects, then hands over the keys.</t>
  </si>
  <si>
    <t>You + contractor</t>
  </si>
  <si>
    <t>Contingency buffer</t>
  </si>
  <si>
    <t>Spare time for delays: late materials, rain, defects found during hacking, changes you make mid-way. Percentage set on the Start Here tab.</t>
  </si>
  <si>
    <t>Ready to move in</t>
  </si>
  <si>
    <t>Phases run one after another. If your contractor runs two phases side by side, enter the overlapping work days in the yellow Overlap column.</t>
  </si>
  <si>
    <t>Typical days are working days, not calendar days. Six working days is about one week if your contractor works Saturdays.</t>
  </si>
  <si>
    <t>Durations are rumaruma estimates for a full renovation of an existing home; a partial renovation will be shorter.</t>
  </si>
  <si>
    <t>Gantt chart</t>
  </si>
  <si>
    <t>One column per week (Monday start). Shaded bars show when each phase runs. The grey row counts holiday and festive break days in each week.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</si>
  <si>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</si>
  <si>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</si>
  <si>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</si>
  <si>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</si>
  <si>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</si>
  <si>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</si>
  <si>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</si>
  <si>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</si>
  <si>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</si>
  <si>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</si>
  <si>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</si>
  <si>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</si>
  <si>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</si>
  <si>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</si>
  <si>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</si>
  <si>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</si>
  <si>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</si>
  <si>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</si>
  <si>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</si>
  <si>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</si>
  <si>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</si>
  <si>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</si>
  <si>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</si>
  <si>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</si>
  <si>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</si>
  <si>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</si>
  <si>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</si>
  <si>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</si>
  <si>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</si>
  <si>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</si>
  <si>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</si>
  <si>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</si>
  <si>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</si>
  <si>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</si>
  <si>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</si>
  <si>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</si>
  <si>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</si>
  <si>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</si>
  <si>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</si>
  <si>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</si>
  <si>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</si>
  <si>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</si>
  <si>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</si>
  <si>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</si>
  <si>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</si>
  <si>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Holiday / festive break days</t>
  </si>
  <si>
    <t>Dark week number = this week. Light bar = contingency buffer.</t>
  </si>
  <si>
    <t>Orders &amp; Approvals</t>
  </si>
  <si>
    <t>Decide or order each item by the date in column E so it doesn't hold up the work. Change the phase or lead time to suit your project.</t>
  </si>
  <si>
    <t>Item</t>
  </si>
  <si>
    <t>Needed before this phase starts</t>
  </si>
  <si>
    <t>Phase starts</t>
  </si>
  <si>
    <t>Lead time (work days)</t>
  </si>
  <si>
    <t>Decide / order by</t>
  </si>
  <si>
    <t>Days left</t>
  </si>
  <si>
    <t>Aircond units and piping positions</t>
  </si>
  <si>
    <t>To do</t>
  </si>
  <si>
    <t>Piping is hidden in the walls and ceiling during electrical and plumbing works.</t>
  </si>
  <si>
    <t>Power point and lighting positions</t>
  </si>
  <si>
    <t>Walk through each room with your contractor and mark them on the floor plan.</t>
  </si>
  <si>
    <t>Water heater type (instant or storage)</t>
  </si>
  <si>
    <t>A storage heater needs different pipes and power.</t>
  </si>
  <si>
    <t>Kitchen appliances (hob, hood, oven, fridge size)</t>
  </si>
  <si>
    <t>Sizes decide cabinet cut-outs and power points.</t>
  </si>
  <si>
    <t>Floor and wall tiles</t>
  </si>
  <si>
    <t>Allow 15–20 days for imported or special-order tiles. Buy about 10% extra for cuts and future repairs.</t>
  </si>
  <si>
    <t>Carpentry drawings approved, fabrication ordered</t>
  </si>
  <si>
    <t>Factory fabrication usually takes 3–5 weeks after the carpenter measures the site.</t>
  </si>
  <si>
    <t>Paint colours and finishes</t>
  </si>
  <si>
    <t>Test samples on your actual walls in daylight and at night.</t>
  </si>
  <si>
    <t>Kitchen countertop</t>
  </si>
  <si>
    <t>The fabricator measures after the cabinets are installed; confirm their timing.</t>
  </si>
  <si>
    <t>Sanitary ware and taps</t>
  </si>
  <si>
    <t>Check stock early; popular models can be out of stock for weeks.</t>
  </si>
  <si>
    <t>Light fittings and fans</t>
  </si>
  <si>
    <t>Cleaning crew booked</t>
  </si>
  <si>
    <t>Curtains and blinds</t>
  </si>
  <si>
    <t>The installer measures after painting.</t>
  </si>
  <si>
    <t>Loose furniture and mattresses</t>
  </si>
  <si>
    <t>Arrange delivery for after handover.</t>
  </si>
  <si>
    <t>Electricity, water and internet accounts</t>
  </si>
  <si>
    <t>Transfer or open accounts so everything works on move-in day.</t>
  </si>
  <si>
    <t>Red row = past the order date. Orange row = due within 14 days. Grey text = ordered or done.</t>
  </si>
  <si>
    <t>Payments</t>
  </si>
  <si>
    <t>Link each payment to finished work, never to a calendar date. This is an example schedule; agree yours in the contract.</t>
  </si>
  <si>
    <t>Contract sum:</t>
  </si>
  <si>
    <t>Payment stage</t>
  </si>
  <si>
    <t>Due when this phase is done</t>
  </si>
  <si>
    <t>Expected date</t>
  </si>
  <si>
    <t>% of contract</t>
  </si>
  <si>
    <t>Amount (RM)</t>
  </si>
  <si>
    <t>Paid on</t>
  </si>
  <si>
    <t>Deposit on signing</t>
  </si>
  <si>
    <t>Many contracts ask for 10–30%. Pay to the company account, not a personal one, and get a receipt.</t>
  </si>
  <si>
    <t>Progress 1: hacking and wiring done</t>
  </si>
  <si>
    <t>Check the concealed wiring and pipes (and your photos) before paying.</t>
  </si>
  <si>
    <t>Progress 2: tiling done</t>
  </si>
  <si>
    <t>Tap-test the tiles for hollow sounds before paying.</t>
  </si>
  <si>
    <t>Progress 3: carpentry and painting done</t>
  </si>
  <si>
    <t>Final payment: defects fixed</t>
  </si>
  <si>
    <t>Keep this until your snag list is fully fixed.</t>
  </si>
  <si>
    <t>Total</t>
  </si>
  <si>
    <t>Paid so far</t>
  </si>
  <si>
    <t>Site visit log</t>
  </si>
  <si>
    <t>Note what you checked on each visit. Send the issues to your contractor in writing (WhatsApp is fine) and record the agreed fix date.</t>
  </si>
  <si>
    <t>Date</t>
  </si>
  <si>
    <t>What I checked</t>
  </si>
  <si>
    <t>Issues found</t>
  </si>
  <si>
    <t>Who fixes it</t>
  </si>
  <si>
    <t>Fix by</t>
  </si>
  <si>
    <t>Fixed?</t>
  </si>
  <si>
    <t>Photos / notes</t>
  </si>
  <si>
    <t>Pipe routes in master bathroom before walls are closed</t>
  </si>
  <si>
    <t>Hot water pipe not insulated</t>
  </si>
  <si>
    <t>Plumber (via contractor)</t>
  </si>
  <si>
    <t>No</t>
  </si>
  <si>
    <t>Example row: replace with your own</t>
  </si>
  <si>
    <t>Holidays and festive breaks</t>
  </si>
  <si>
    <t>Work stops on these dates, so the Timeline skips them. Add your state's holidays and your contractor's actual festive break; delete what doesn't apply.</t>
  </si>
  <si>
    <t>Islamic holiday dates depend on moon sighting; check the official list each year. Festive breaks are typical, not fixed: ask your contractor when their workers go home.</t>
  </si>
  <si>
    <t>Holiday or break</t>
  </si>
  <si>
    <t>Type</t>
  </si>
  <si>
    <t>Deepavali (not Sarawak)</t>
  </si>
  <si>
    <t>Public holiday</t>
  </si>
  <si>
    <t>Christmas Day</t>
  </si>
  <si>
    <t>New Year's Day (not Johor, Kedah, Kelantan, Perlis, Terengganu)</t>
  </si>
  <si>
    <t>Chinese New Year break: workers off (typical)</t>
  </si>
  <si>
    <t>Festive break</t>
  </si>
  <si>
    <t>Chinese New Year</t>
  </si>
  <si>
    <t>Chinese New Year (day 2)</t>
  </si>
  <si>
    <t>Chinese New Year (replacement day)</t>
  </si>
  <si>
    <t>Hari Raya break: workers off (typical)</t>
  </si>
  <si>
    <t>Hari Raya Aidilfitri (estimated)</t>
  </si>
  <si>
    <t>Hari Raya Aidilfitri day 2 (estimated)</t>
  </si>
  <si>
    <t>Labour Day</t>
  </si>
  <si>
    <t>Hari Raya Haji (estimated)</t>
  </si>
  <si>
    <t>Wesak Day</t>
  </si>
  <si>
    <t>Awal Muharram (estimated)</t>
  </si>
  <si>
    <t>Yang di-Pertuan Agong's Birthday</t>
  </si>
  <si>
    <t>Maulidur Rasul (estimated)</t>
  </si>
  <si>
    <t>National Day</t>
  </si>
  <si>
    <t>Malaysia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</si>
</sst>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5" formatCode="ddd\ d\ mmm\ yyyy"/>
    <numFmt numFmtId="166" formatCode="&quot;RM&quot;#,##0"/>
    <numFmt numFmtId="167" formatCode="0;&quot;-&quot;0;0"/>
    <numFmt numFmtId="168" formatCode="0.0"/>
    <numFmt numFmtId="169" formatCode="d\ mmm"/>
    <numFmt numFmtId="170" formatCode="0;;&quot;&quot;"/>
    <numFmt numFmtId="171" formatCode="d\ mmm\ yy"/>
    <numFmt numFmtId="172" formatCode=";;;"/>
  </numFmts>
  <fonts count="16">
    <font>
      <sz val="11"/>
      <color theme="1"/>
      <name val="Calibri"/>
      <family val="2"/>
      <scheme val="minor"/>
    </font>
    <font>
      <b/>
      <sz val="18"/>
      <color rgb="FF434F58"/>
      <name val="Arial"/>
    </font>
    <font>
      <i/>
      <sz val="10"/>
      <color rgb="FF434F58"/>
      <name val="Arial"/>
    </font>
    <font>
      <b/>
      <sz val="11"/>
      <color rgb="FFFFFFFF"/>
      <name val="Arial"/>
    </font>
    <font>
      <b/>
      <sz val="10"/>
      <color rgb="FF0E0D12"/>
      <name val="Arial"/>
    </font>
    <font>
      <sz val="10"/>
      <color rgb="FF0E0D12"/>
      <name val="Arial"/>
    </font>
    <font>
      <i/>
      <sz val="9"/>
      <color rgb="FF434F58"/>
      <name val="Arial"/>
    </font>
    <font>
      <sz val="9"/>
      <color rgb="FF586750"/>
      <name val="Arial"/>
    </font>
    <font>
      <b/>
      <sz val="16"/>
      <color rgb="FF434F58"/>
      <name val="Arial"/>
    </font>
    <font>
      <b/>
      <sz val="10"/>
      <color rgb="FFFFFFFF"/>
      <name val="Arial"/>
    </font>
    <font>
      <b/>
      <sz val="11"/>
      <color rgb="FF586750"/>
      <name val="Arial"/>
    </font>
    <font>
      <b/>
      <sz val="8"/>
      <color rgb="FFFFFFFF"/>
      <name val="Arial"/>
    </font>
    <font>
      <sz val="7"/>
      <color rgb="FFFFFFFF"/>
      <name val="Arial"/>
    </font>
    <font>
      <sz val="8"/>
      <color rgb="FF6B6B6B"/>
      <name val="Arial"/>
    </font>
    <font>
      <i/>
      <sz val="8"/>
      <color rgb="FF6B6B6B"/>
      <name val="Arial"/>
    </font>
    <font>
      <i/>
      <sz val="10"/>
      <color rgb="FF6B6B6B"/>
      <name val="Arial"/>
    </font>
  </fonts>
  <fills count="7">
    <fill>
      <patternFill patternType="none"/>
    </fill>
    <fill>
      <patternFill patternType="gray125"/>
    </fill>
    <fill>
      <patternFill patternType="solid">
        <fgColor rgb="FF586750"/>
      </patternFill>
    </fill>
    <fill>
      <patternFill patternType="solid">
        <fgColor rgb="FFFFF4CC"/>
      </patternFill>
    </fill>
    <fill>
      <patternFill patternType="solid">
        <fgColor rgb="FF697861"/>
      </patternFill>
    </fill>
    <fill>
      <patternFill patternType="solid">
        <fgColor rgb="FFE7ECE4"/>
      </patternFill>
    </fill>
    <fill>
      <patternFill patternType="solid">
        <fgColor rgb="FFEFEFEF"/>
      </patternFill>
    </fill>
  </fills>
  <borders count="3">
    <border>
      <left/>
      <right/>
      <top/>
      <bottom/>
      <diagonal/>
    </border>
    <border>
      <left style="thin">
        <color rgb="FFC8CCC4"/>
      </left>
      <right style="thin">
        <color rgb="FFC8CCC4"/>
      </right>
      <top style="thin">
        <color rgb="FFC8CCC4"/>
      </top>
      <bottom style="thin">
        <color rgb="FFC8CCC4"/>
      </bottom>
      <diagonal/>
    </border>
    <border>
      <left style="hair">
        <color rgb="FFDDDDDD"/>
      </left>
      <right style="hair">
        <color rgb="FFDDDDDD"/>
      </right>
      <top style="thin">
        <color rgb="FFC8CCC4"/>
      </top>
      <bottom style="thin">
        <color rgb="FFC8CCC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0" fillId="2" borderId="0" xfId="0" applyFill="1"/>
    <xf numFmtId="0" fontId="4" fillId="0" borderId="0" xfId="0" applyFont="1"/>
    <xf numFmtId="0" fontId="5" fillId="3" borderId="1" xfId="0" applyFont="1" applyFill="1" applyBorder="1" applyAlignment="1">
      <alignment horizontal="left"/>
    </xf>
    <xf numFmtId="0" fontId="6" fillId="0" borderId="0" xfId="0" applyFont="1" applyAlignment="1">
      <alignment vertical="center" wrapText="1"/>
    </xf>
    <xf numFmtId="165" fontId="5" fillId="3" borderId="1" xfId="0" applyNumberFormat="1" applyFont="1" applyFill="1" applyBorder="1" applyAlignment="1">
      <alignment horizontal="left"/>
    </xf>
    <xf numFmtId="9" fontId="5" fillId="3" borderId="1" xfId="0" applyNumberFormat="1" applyFont="1" applyFill="1" applyBorder="1" applyAlignment="1">
      <alignment horizontal="left"/>
    </xf>
    <xf numFmtId="166" fontId="5" fillId="3" borderId="1" xfId="0" applyNumberFormat="1" applyFont="1" applyFill="1" applyBorder="1" applyAlignment="1">
      <alignment horizontal="left"/>
    </xf>
    <xf numFmtId="165" fontId="4" fillId="0" borderId="1" xfId="0" applyNumberFormat="1" applyFont="1" applyBorder="1" applyAlignment="1">
      <alignment horizontal="left"/>
    </xf>
    <xf numFmtId="167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6" fillId="0" borderId="0" xfId="0" applyFont="1" applyAlignment="1">
      <alignment wrapText="1"/>
    </xf>
    <xf numFmtId="168" fontId="4" fillId="0" borderId="1" xfId="0" applyNumberFormat="1" applyFont="1" applyBorder="1" applyAlignment="1">
      <alignment horizontal="left"/>
    </xf>
    <xf numFmtId="0" fontId="5" fillId="0" borderId="0" xfId="0" applyFont="1"/>
    <xf numFmtId="0" fontId="5" fillId="3" borderId="1" xfId="0" applyFont="1" applyFill="1" applyBorder="1" applyAlignment="1">
      <alignment vertical="top"/>
    </xf>
    <xf numFmtId="0" fontId="5" fillId="0" borderId="1" xfId="0" applyFont="1" applyBorder="1" applyAlignment="1">
      <alignment vertical="top"/>
    </xf>
    <xf numFmtId="0" fontId="7" fillId="0" borderId="0" xfId="0" applyFont="1"/>
    <xf numFmtId="0" fontId="8" fillId="0" borderId="0" xfId="0" applyFont="1"/>
    <xf numFmtId="0" fontId="9" fillId="4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165" fontId="5" fillId="0" borderId="1" xfId="0" applyNumberFormat="1" applyFont="1" applyBorder="1" applyAlignment="1">
      <alignment vertical="top"/>
    </xf>
    <xf numFmtId="168" fontId="5" fillId="0" borderId="1" xfId="0" applyNumberFormat="1" applyFont="1" applyBorder="1" applyAlignment="1">
      <alignment vertical="top"/>
    </xf>
    <xf numFmtId="0" fontId="5" fillId="3" borderId="1" xfId="0" applyFont="1" applyFill="1" applyBorder="1" applyAlignment="1">
      <alignment vertical="top" wrapText="1"/>
    </xf>
    <xf numFmtId="0" fontId="5" fillId="5" borderId="1" xfId="0" applyFont="1" applyFill="1" applyBorder="1" applyAlignment="1">
      <alignment vertical="top"/>
    </xf>
    <xf numFmtId="0" fontId="4" fillId="5" borderId="1" xfId="0" applyFont="1" applyFill="1" applyBorder="1" applyAlignment="1">
      <alignment vertical="top" wrapText="1"/>
    </xf>
    <xf numFmtId="0" fontId="5" fillId="5" borderId="1" xfId="0" applyFont="1" applyFill="1" applyBorder="1" applyAlignment="1">
      <alignment vertical="top" wrapText="1"/>
    </xf>
    <xf numFmtId="165" fontId="5" fillId="5" borderId="1" xfId="0" applyNumberFormat="1" applyFont="1" applyFill="1" applyBorder="1" applyAlignment="1">
      <alignment vertical="top"/>
    </xf>
    <xf numFmtId="168" fontId="5" fillId="5" borderId="1" xfId="0" applyNumberFormat="1" applyFont="1" applyFill="1" applyBorder="1" applyAlignment="1">
      <alignment vertical="top"/>
    </xf>
    <xf numFmtId="0" fontId="10" fillId="0" borderId="0" xfId="0" applyFont="1"/>
    <xf numFmtId="165" fontId="10" fillId="0" borderId="0" xfId="0" applyNumberFormat="1" applyFont="1"/>
    <xf numFmtId="0" fontId="6" fillId="0" borderId="0" xfId="0" applyFont="1"/>
    <xf numFmtId="0" fontId="9" fillId="4" borderId="1" xfId="0" applyFont="1" applyFill="1" applyBorder="1"/>
    <xf numFmtId="0" fontId="11" fillId="4" borderId="1" xfId="0" applyFont="1" applyFill="1" applyBorder="1" applyAlignment="1">
      <alignment horizontal="center"/>
    </xf>
    <xf numFmtId="0" fontId="0" fillId="4" borderId="1" xfId="0" applyFill="1" applyBorder="1"/>
    <xf numFmtId="169" fontId="12" fillId="4" borderId="1" xfId="0" applyNumberFormat="1" applyFont="1" applyFill="1" applyBorder="1" applyAlignment="1">
      <alignment horizontal="center" textRotation="90"/>
    </xf>
    <xf numFmtId="0" fontId="0" fillId="6" borderId="1" xfId="0" applyFill="1" applyBorder="1"/>
    <xf numFmtId="0" fontId="14" fillId="6" borderId="1" xfId="0" applyFont="1" applyFill="1" applyBorder="1"/>
    <xf numFmtId="170" fontId="13" fillId="6" borderId="1" xfId="0" applyNumberFormat="1" applyFont="1" applyFill="1" applyBorder="1" applyAlignment="1">
      <alignment horizontal="center"/>
    </xf>
    <xf numFmtId="171" fontId="5" fillId="0" borderId="1" xfId="0" applyNumberFormat="1" applyFont="1" applyBorder="1" applyAlignment="1">
      <alignment vertical="top"/>
    </xf>
    <xf numFmtId="172" fontId="0" fillId="0" borderId="2" xfId="0" applyNumberFormat="1" applyBorder="1"/>
    <xf numFmtId="166" fontId="4" fillId="0" borderId="0" xfId="0" applyNumberFormat="1" applyFont="1"/>
    <xf numFmtId="9" fontId="5" fillId="3" borderId="1" xfId="0" applyNumberFormat="1" applyFont="1" applyFill="1" applyBorder="1" applyAlignment="1">
      <alignment vertical="top"/>
    </xf>
    <xf numFmtId="166" fontId="5" fillId="0" borderId="1" xfId="0" applyNumberFormat="1" applyFont="1" applyBorder="1" applyAlignment="1">
      <alignment vertical="top"/>
    </xf>
    <xf numFmtId="165" fontId="5" fillId="3" borderId="1" xfId="0" applyNumberFormat="1" applyFont="1" applyFill="1" applyBorder="1" applyAlignment="1">
      <alignment vertical="top"/>
    </xf>
    <xf numFmtId="0" fontId="4" fillId="5" borderId="1" xfId="0" applyFont="1" applyFill="1" applyBorder="1"/>
    <xf numFmtId="9" fontId="4" fillId="5" borderId="1" xfId="0" applyNumberFormat="1" applyFont="1" applyFill="1" applyBorder="1"/>
    <xf numFmtId="166" fontId="4" fillId="5" borderId="1" xfId="0" applyNumberFormat="1" applyFont="1" applyFill="1" applyBorder="1"/>
    <xf numFmtId="165" fontId="15" fillId="3" borderId="1" xfId="0" applyNumberFormat="1" applyFont="1" applyFill="1" applyBorder="1" applyAlignment="1">
      <alignment vertical="top" wrapText="1"/>
    </xf>
    <xf numFmtId="0" fontId="15" fillId="3" borderId="1" xfId="0" applyFont="1" applyFill="1" applyBorder="1" applyAlignment="1">
      <alignment vertical="top" wrapText="1"/>
    </xf>
    <xf numFmtId="165" fontId="5" fillId="3" borderId="1" xfId="0" applyNumberFormat="1" applyFont="1" applyFill="1" applyBorder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/>
    <xf numFmtId="0" fontId="0" fillId="0" borderId="0" xfId="0" applyAlignment="1"/>
    <xf numFmtId="0" fontId="6" fillId="0" borderId="0" xfId="0" applyFont="1" applyAlignment="1"/>
  </cellXfs>
  <cellStyles count="1">
    <cellStyle name="Normal" xfId="0" builtinId="0"/>
  </cellStyles>
  <dxfs count="15">
    <dxf>
      <fill>
        <patternFill patternType="solid">
          <fgColor rgb="FFE6F2E3"/>
        </patternFill>
      </fill>
    </dxf>
    <dxf>
      <fill>
        <patternFill patternType="solid">
          <fgColor rgb="FFFDE8E7"/>
        </patternFill>
      </fill>
    </dxf>
    <dxf>
      <font>
        <b/>
        <color rgb="FFB42318"/>
        <name val="Arial"/>
      </font>
    </dxf>
    <dxf>
      <font>
        <color rgb="FF8A8A8A"/>
        <name val="Arial"/>
      </font>
    </dxf>
    <dxf>
      <fill>
        <patternFill patternType="solid">
          <fgColor rgb="FFFFF0D6"/>
        </patternFill>
      </fill>
    </dxf>
    <dxf>
      <fill>
        <patternFill patternType="solid">
          <fgColor rgb="FFFDE8E7"/>
        </patternFill>
      </fill>
    </dxf>
    <dxf>
      <fill>
        <patternFill patternType="solid">
          <fgColor rgb="FFD5D5D5"/>
        </patternFill>
      </fill>
    </dxf>
    <dxf>
      <fill>
        <patternFill patternType="solid">
          <fgColor rgb="FF0E0D12"/>
        </patternFill>
      </fill>
    </dxf>
    <dxf>
      <fill>
        <patternFill patternType="solid">
          <fgColor rgb="FFC9D3C3"/>
        </patternFill>
      </fill>
    </dxf>
    <dxf>
      <fill>
        <patternFill patternType="solid">
          <fgColor rgb="FF697861"/>
        </patternFill>
      </fill>
    </dxf>
    <dxf>
      <fill>
        <patternFill patternType="solid">
          <fgColor rgb="FFE3ECF5"/>
        </patternFill>
      </fill>
    </dxf>
    <dxf>
      <fill>
        <patternFill patternType="solid">
          <fgColor rgb="FFFDE8E7"/>
        </patternFill>
      </fill>
    </dxf>
    <dxf>
      <fill>
        <patternFill patternType="solid">
          <fgColor rgb="FFE6F2E3"/>
        </patternFill>
      </fill>
    </dxf>
    <dxf>
      <font>
        <b/>
        <color rgb="FF2E6B30"/>
        <name val="Arial"/>
      </font>
      <fill>
        <patternFill patternType="solid">
          <fgColor rgb="FFE6F2E3"/>
        </patternFill>
      </fill>
    </dxf>
    <dxf>
      <font>
        <b/>
        <color rgb="FFB42318"/>
        <name val="Arial"/>
      </font>
      <fill>
        <patternFill patternType="solid">
          <fgColor rgb="FFFDE8E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35B6DB9-BF4E-484A-8D5D-208BD31A7373}">
  <we:reference id="WA200010215" version="2.0.0.1" store="en-gb" storeType="omex"/>
  <we:alternateReferences>
    <we:reference id="WA200010215" version="2.0.0.1" store="en-gb" storeType="omex"/>
  </we:alternateReferences>
  <we:properties>
    <we:property name="bps.codex_control.document_id" value="&quot;29fc32f0-17c4-4ed2-836b-477550662f85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rumaruma.com.my/how-long-does-a-full-home-renovation-take-in-malays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586750"/>
    <pageSetUpPr fitToPage="1"/>
  </sheetPr>
  <dimension ref="B1:D35"/>
  <sheetViews>
    <sheetView showGridLines="0" tabSelected="1" workbookViewId="0">
      <selection activeCell="G6" sqref="G6"/>
    </sheetView>
  </sheetViews>
  <sheetFormatPr defaultRowHeight="15"/>
  <cols>
    <col min="1" max="1" width="3" customWidth="1"/>
    <col min="2" max="2" width="52" customWidth="1"/>
    <col min="3" max="3" width="30" customWidth="1"/>
    <col min="4" max="4" width="60" customWidth="1"/>
  </cols>
  <sheetData>
    <row r="1" spans="2:4">
      <c r="B1" s="1" t="s">
        <v>0</v>
      </c>
    </row>
    <row r="2" spans="2:4">
      <c r="B2" s="2" t="s">
        <v>1</v>
      </c>
    </row>
    <row r="4" spans="2:4">
      <c r="B4" s="3" t="s">
        <v>2</v>
      </c>
      <c r="C4" s="4"/>
      <c r="D4" s="4"/>
    </row>
    <row r="5" spans="2:4" ht="27.95" customHeight="1">
      <c r="B5" s="5" t="s">
        <v>3</v>
      </c>
      <c r="C5" s="6" t="s">
        <v>4</v>
      </c>
      <c r="D5" s="7" t="s">
        <v>5</v>
      </c>
    </row>
    <row r="6" spans="2:4" ht="27.95" customHeight="1">
      <c r="B6" s="5" t="s">
        <v>6</v>
      </c>
      <c r="C6" s="8">
        <v>46328</v>
      </c>
      <c r="D6" s="7" t="s">
        <v>7</v>
      </c>
    </row>
    <row r="7" spans="2:4" ht="27.95" customHeight="1">
      <c r="B7" s="5" t="s">
        <v>8</v>
      </c>
      <c r="C7" s="8">
        <v>46507</v>
      </c>
      <c r="D7" s="7" t="s">
        <v>9</v>
      </c>
    </row>
    <row r="8" spans="2:4" ht="27.95" customHeight="1">
      <c r="B8" s="5" t="s">
        <v>10</v>
      </c>
      <c r="C8" s="6" t="s">
        <v>11</v>
      </c>
      <c r="D8" s="7" t="s">
        <v>12</v>
      </c>
    </row>
    <row r="9" spans="2:4" ht="27.95" customHeight="1">
      <c r="B9" s="5" t="s">
        <v>13</v>
      </c>
      <c r="C9" s="9">
        <v>0.2</v>
      </c>
      <c r="D9" s="7" t="s">
        <v>14</v>
      </c>
    </row>
    <row r="10" spans="2:4" ht="27.95" customHeight="1">
      <c r="B10" s="5" t="s">
        <v>15</v>
      </c>
      <c r="C10" s="10">
        <v>80000</v>
      </c>
      <c r="D10" s="7" t="s">
        <v>16</v>
      </c>
    </row>
    <row r="12" spans="2:4">
      <c r="B12" s="3" t="s">
        <v>17</v>
      </c>
      <c r="C12" s="4"/>
      <c r="D12" s="4"/>
    </row>
    <row r="13" spans="2:4">
      <c r="B13" s="5" t="s">
        <v>18</v>
      </c>
      <c r="C13" s="11">
        <f>Timeline!H7</f>
        <v>46357</v>
      </c>
    </row>
    <row r="14" spans="2:4">
      <c r="B14" s="5" t="s">
        <v>19</v>
      </c>
      <c r="C14" s="11">
        <f>Timeline!I16</f>
        <v>46465</v>
      </c>
    </row>
    <row r="15" spans="2:4">
      <c r="B15" s="5" t="s">
        <v>20</v>
      </c>
      <c r="C15" s="11">
        <f>Timeline!I17</f>
        <v>46483</v>
      </c>
    </row>
    <row r="16" spans="2:4">
      <c r="B16" s="5" t="s">
        <v>21</v>
      </c>
      <c r="C16" s="12">
        <f>TargetDate-C15</f>
        <v>24</v>
      </c>
    </row>
    <row r="17" spans="2:4">
      <c r="B17" s="5" t="s">
        <v>22</v>
      </c>
      <c r="C17" s="13" t="str">
        <f>IF(C16&gt;=0,"On track","Behind target by "&amp;-C16&amp;" days")</f>
        <v>On track</v>
      </c>
      <c r="D17" s="14" t="s">
        <v>23</v>
      </c>
    </row>
    <row r="18" spans="2:4">
      <c r="B18" s="5" t="s">
        <v>24</v>
      </c>
      <c r="C18" s="15">
        <f>ROUND((C15-C13+1)/7,1)</f>
        <v>18.100000000000001</v>
      </c>
    </row>
    <row r="20" spans="2:4">
      <c r="B20" s="3" t="s">
        <v>25</v>
      </c>
      <c r="C20" s="4"/>
      <c r="D20" s="4"/>
    </row>
    <row r="21" spans="2:4">
      <c r="B21" s="55" t="s">
        <v>26</v>
      </c>
      <c r="C21" s="56"/>
      <c r="D21" s="56"/>
    </row>
    <row r="22" spans="2:4">
      <c r="B22" s="55" t="s">
        <v>27</v>
      </c>
      <c r="C22" s="56"/>
      <c r="D22" s="56"/>
    </row>
    <row r="23" spans="2:4">
      <c r="B23" s="55" t="s">
        <v>28</v>
      </c>
      <c r="C23" s="56"/>
      <c r="D23" s="56"/>
    </row>
    <row r="24" spans="2:4">
      <c r="B24" s="55" t="s">
        <v>29</v>
      </c>
      <c r="C24" s="56"/>
      <c r="D24" s="56"/>
    </row>
    <row r="25" spans="2:4">
      <c r="B25" s="55" t="s">
        <v>30</v>
      </c>
      <c r="C25" s="56"/>
      <c r="D25" s="56"/>
    </row>
    <row r="26" spans="2:4">
      <c r="B26" s="55" t="s">
        <v>31</v>
      </c>
      <c r="C26" s="56"/>
      <c r="D26" s="56"/>
    </row>
    <row r="27" spans="2:4">
      <c r="B27" s="55" t="s">
        <v>32</v>
      </c>
      <c r="C27" s="56"/>
      <c r="D27" s="56"/>
    </row>
    <row r="29" spans="2:4">
      <c r="B29" s="3" t="s">
        <v>33</v>
      </c>
      <c r="C29" s="4"/>
      <c r="D29" s="4"/>
    </row>
    <row r="30" spans="2:4">
      <c r="B30" s="17" t="s">
        <v>34</v>
      </c>
      <c r="C30" s="16" t="s">
        <v>35</v>
      </c>
    </row>
    <row r="31" spans="2:4">
      <c r="B31" s="18" t="s">
        <v>36</v>
      </c>
      <c r="C31" s="16" t="s">
        <v>37</v>
      </c>
    </row>
    <row r="33" spans="2:4" ht="51.95" customHeight="1">
      <c r="B33" s="54" t="s">
        <v>38</v>
      </c>
      <c r="C33" s="56"/>
      <c r="D33" s="56"/>
    </row>
    <row r="35" spans="2:4">
      <c r="B35" s="19" t="s">
        <v>39</v>
      </c>
    </row>
  </sheetData>
  <mergeCells count="8">
    <mergeCell ref="B21:D21"/>
    <mergeCell ref="B25:D25"/>
    <mergeCell ref="B24:D24"/>
    <mergeCell ref="B33:D33"/>
    <mergeCell ref="B23:D23"/>
    <mergeCell ref="B22:D22"/>
    <mergeCell ref="B26:D26"/>
    <mergeCell ref="B27:D27"/>
  </mergeCells>
  <conditionalFormatting sqref="C17">
    <cfRule type="expression" dxfId="14" priority="1">
      <formula>$C$16&lt;0</formula>
    </cfRule>
    <cfRule type="expression" dxfId="13" priority="2">
      <formula>$C$16&gt;=0</formula>
    </cfRule>
  </conditionalFormatting>
  <dataValidations count="2">
    <dataValidation type="list" sqref="C5" xr:uid="{00000000-0002-0000-0000-000000000000}">
      <formula1>"Condo / Apartment,Landed house"</formula1>
    </dataValidation>
    <dataValidation type="list" sqref="C8" xr:uid="{00000000-0002-0000-0000-000001000000}">
      <formula1>"Yes,No"</formula1>
    </dataValidation>
  </dataValidations>
  <hyperlinks>
    <hyperlink ref="B35" r:id="rId1" xr:uid="{00000000-0004-0000-0000-000000000000}"/>
  </hyperlinks>
  <pageMargins left="0.75" right="0.75" top="1" bottom="1" header="0.5" footer="0.5"/>
  <pageSetup fitToHeight="0" orientation="landscape"/>
  <headerFooter>
    <oddFooter>&amp;LFree template from rumaruma.com.my&amp;RPage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697861"/>
    <pageSetUpPr fitToPage="1"/>
  </sheetPr>
  <dimension ref="A1:N23"/>
  <sheetViews>
    <sheetView workbookViewId="0">
      <pane xSplit="2" ySplit="4" topLeftCell="C5" activePane="bottomRight" state="frozen"/>
      <selection pane="bottomRight"/>
      <selection pane="bottomLeft"/>
      <selection pane="topRight"/>
    </sheetView>
  </sheetViews>
  <sheetFormatPr defaultRowHeight="15"/>
  <cols>
    <col min="1" max="1" width="4" customWidth="1"/>
    <col min="2" max="2" width="34" customWidth="1"/>
    <col min="3" max="3" width="50" customWidth="1"/>
    <col min="4" max="5" width="11" customWidth="1"/>
    <col min="6" max="6" width="13" customWidth="1"/>
    <col min="7" max="7" width="11" customWidth="1"/>
    <col min="8" max="9" width="16" customWidth="1"/>
    <col min="10" max="10" width="10" customWidth="1"/>
    <col min="11" max="11" width="14" customWidth="1"/>
    <col min="12" max="12" width="20" customWidth="1"/>
    <col min="13" max="13" width="13" customWidth="1"/>
    <col min="14" max="14" width="30" customWidth="1"/>
  </cols>
  <sheetData>
    <row r="1" spans="1:14" ht="26.1" customHeight="1">
      <c r="A1" s="20" t="s">
        <v>40</v>
      </c>
    </row>
    <row r="2" spans="1:14">
      <c r="A2" s="2" t="s">
        <v>41</v>
      </c>
    </row>
    <row r="4" spans="1:14" ht="32.1" customHeight="1">
      <c r="A4" s="21" t="s">
        <v>42</v>
      </c>
      <c r="B4" s="21" t="s">
        <v>43</v>
      </c>
      <c r="C4" s="21" t="s">
        <v>44</v>
      </c>
      <c r="D4" s="21" t="s">
        <v>45</v>
      </c>
      <c r="E4" s="21" t="s">
        <v>46</v>
      </c>
      <c r="F4" s="21" t="s">
        <v>47</v>
      </c>
      <c r="G4" s="21" t="s">
        <v>48</v>
      </c>
      <c r="H4" s="21" t="s">
        <v>49</v>
      </c>
      <c r="I4" s="21" t="s">
        <v>50</v>
      </c>
      <c r="J4" s="21" t="s">
        <v>51</v>
      </c>
      <c r="K4" s="21" t="s">
        <v>52</v>
      </c>
      <c r="L4" s="21" t="s">
        <v>53</v>
      </c>
      <c r="M4" s="21" t="s">
        <v>22</v>
      </c>
      <c r="N4" s="21" t="s">
        <v>54</v>
      </c>
    </row>
    <row r="5" spans="1:14" ht="44.1" customHeight="1">
      <c r="A5" s="18">
        <v>1</v>
      </c>
      <c r="B5" s="22" t="s">
        <v>55</v>
      </c>
      <c r="C5" s="23" t="s">
        <v>56</v>
      </c>
      <c r="D5" s="18">
        <v>15</v>
      </c>
      <c r="E5" s="18">
        <v>20</v>
      </c>
      <c r="F5" s="17"/>
      <c r="G5" s="18">
        <f>IF(F5="",IF(PropType="Landed house",E5,D5),F5)</f>
        <v>15</v>
      </c>
      <c r="H5" s="24">
        <f>WORKDAY.INTL(StartDate-1,1,IF(SatWork="Yes","0000001","0000011"),HolidayDates)</f>
        <v>46328</v>
      </c>
      <c r="I5" s="24">
        <f>WORKDAY.INTL(H5,MAX(G5,1)-1,IF(SatWork="Yes","0000001","0000011"),HolidayDates)</f>
        <v>46344</v>
      </c>
      <c r="J5" s="25">
        <f>ROUND((I5-H5+1)/7,1)</f>
        <v>2.4</v>
      </c>
      <c r="K5" s="18" t="s">
        <v>57</v>
      </c>
      <c r="L5" s="17" t="s">
        <v>58</v>
      </c>
      <c r="M5" s="17" t="s">
        <v>59</v>
      </c>
      <c r="N5" s="26"/>
    </row>
    <row r="6" spans="1:14" ht="44.1" customHeight="1">
      <c r="A6" s="18">
        <v>2</v>
      </c>
      <c r="B6" s="22" t="s">
        <v>60</v>
      </c>
      <c r="C6" s="23" t="s">
        <v>61</v>
      </c>
      <c r="D6" s="18">
        <v>10</v>
      </c>
      <c r="E6" s="18">
        <v>10</v>
      </c>
      <c r="F6" s="17"/>
      <c r="G6" s="18">
        <f>IF(F6="",IF(PropType="Landed house",E6,D6),F6)</f>
        <v>10</v>
      </c>
      <c r="H6" s="24">
        <f>WORKDAY.INTL(I5,1-N(K6),IF(SatWork="Yes","0000001","0000011"),HolidayDates)</f>
        <v>46345</v>
      </c>
      <c r="I6" s="24">
        <f>WORKDAY.INTL(H6,MAX(G6,1)-1,IF(SatWork="Yes","0000001","0000011"),HolidayDates)</f>
        <v>46356</v>
      </c>
      <c r="J6" s="25">
        <f>ROUND((I6-H6+1)/7,1)</f>
        <v>1.7</v>
      </c>
      <c r="K6" s="17"/>
      <c r="L6" s="17" t="s">
        <v>62</v>
      </c>
      <c r="M6" s="17" t="s">
        <v>59</v>
      </c>
      <c r="N6" s="26"/>
    </row>
    <row r="7" spans="1:14" ht="44.1" customHeight="1">
      <c r="A7" s="18">
        <v>3</v>
      </c>
      <c r="B7" s="22" t="s">
        <v>63</v>
      </c>
      <c r="C7" s="23" t="s">
        <v>64</v>
      </c>
      <c r="D7" s="18">
        <v>5</v>
      </c>
      <c r="E7" s="18">
        <v>8</v>
      </c>
      <c r="F7" s="17"/>
      <c r="G7" s="18">
        <f>IF(F7="",IF(PropType="Landed house",E7,D7),F7)</f>
        <v>5</v>
      </c>
      <c r="H7" s="24">
        <f>WORKDAY.INTL(I6,1-N(K7),IF(SatWork="Yes","0000001","0000011"),HolidayDates)</f>
        <v>46357</v>
      </c>
      <c r="I7" s="24">
        <f>WORKDAY.INTL(H7,MAX(G7,1)-1,IF(SatWork="Yes","0000001","0000011"),HolidayDates)</f>
        <v>46361</v>
      </c>
      <c r="J7" s="25">
        <f>ROUND((I7-H7+1)/7,1)</f>
        <v>0.7</v>
      </c>
      <c r="K7" s="17"/>
      <c r="L7" s="17" t="s">
        <v>65</v>
      </c>
      <c r="M7" s="17" t="s">
        <v>59</v>
      </c>
      <c r="N7" s="26"/>
    </row>
    <row r="8" spans="1:14" ht="44.1" customHeight="1">
      <c r="A8" s="18">
        <v>4</v>
      </c>
      <c r="B8" s="22" t="s">
        <v>66</v>
      </c>
      <c r="C8" s="23" t="s">
        <v>67</v>
      </c>
      <c r="D8" s="18">
        <v>12</v>
      </c>
      <c r="E8" s="18">
        <v>18</v>
      </c>
      <c r="F8" s="17"/>
      <c r="G8" s="18">
        <f>IF(F8="",IF(PropType="Landed house",E8,D8),F8)</f>
        <v>12</v>
      </c>
      <c r="H8" s="24">
        <f>WORKDAY.INTL(I7,1-N(K8),IF(SatWork="Yes","0000001","0000011"),HolidayDates)</f>
        <v>46363</v>
      </c>
      <c r="I8" s="24">
        <f>WORKDAY.INTL(H8,MAX(G8,1)-1,IF(SatWork="Yes","0000001","0000011"),HolidayDates)</f>
        <v>46375</v>
      </c>
      <c r="J8" s="25">
        <f>ROUND((I8-H8+1)/7,1)</f>
        <v>1.9</v>
      </c>
      <c r="K8" s="17"/>
      <c r="L8" s="17" t="s">
        <v>65</v>
      </c>
      <c r="M8" s="17" t="s">
        <v>59</v>
      </c>
      <c r="N8" s="26"/>
    </row>
    <row r="9" spans="1:14" ht="44.1" customHeight="1">
      <c r="A9" s="18">
        <v>5</v>
      </c>
      <c r="B9" s="22" t="s">
        <v>68</v>
      </c>
      <c r="C9" s="23" t="s">
        <v>69</v>
      </c>
      <c r="D9" s="18">
        <v>4</v>
      </c>
      <c r="E9" s="18">
        <v>5</v>
      </c>
      <c r="F9" s="17"/>
      <c r="G9" s="18">
        <f>IF(F9="",IF(PropType="Landed house",E9,D9),F9)</f>
        <v>4</v>
      </c>
      <c r="H9" s="24">
        <f>WORKDAY.INTL(I8,1-N(K9),IF(SatWork="Yes","0000001","0000011"),HolidayDates)</f>
        <v>46377</v>
      </c>
      <c r="I9" s="24">
        <f>WORKDAY.INTL(H9,MAX(G9,1)-1,IF(SatWork="Yes","0000001","0000011"),HolidayDates)</f>
        <v>46380</v>
      </c>
      <c r="J9" s="25">
        <f>ROUND((I9-H9+1)/7,1)</f>
        <v>0.6</v>
      </c>
      <c r="K9" s="17"/>
      <c r="L9" s="17" t="s">
        <v>65</v>
      </c>
      <c r="M9" s="17" t="s">
        <v>59</v>
      </c>
      <c r="N9" s="26"/>
    </row>
    <row r="10" spans="1:14" ht="44.1" customHeight="1">
      <c r="A10" s="18">
        <v>6</v>
      </c>
      <c r="B10" s="22" t="s">
        <v>70</v>
      </c>
      <c r="C10" s="23" t="s">
        <v>71</v>
      </c>
      <c r="D10" s="18">
        <v>10</v>
      </c>
      <c r="E10" s="18">
        <v>15</v>
      </c>
      <c r="F10" s="17"/>
      <c r="G10" s="18">
        <f>IF(F10="",IF(PropType="Landed house",E10,D10),F10)</f>
        <v>10</v>
      </c>
      <c r="H10" s="24">
        <f>WORKDAY.INTL(I9,1-N(K10),IF(SatWork="Yes","0000001","0000011"),HolidayDates)</f>
        <v>46382</v>
      </c>
      <c r="I10" s="24">
        <f>WORKDAY.INTL(H10,MAX(G10,1)-1,IF(SatWork="Yes","0000001","0000011"),HolidayDates)</f>
        <v>46394</v>
      </c>
      <c r="J10" s="25">
        <f>ROUND((I10-H10+1)/7,1)</f>
        <v>1.9</v>
      </c>
      <c r="K10" s="17"/>
      <c r="L10" s="17" t="s">
        <v>65</v>
      </c>
      <c r="M10" s="17" t="s">
        <v>59</v>
      </c>
      <c r="N10" s="26"/>
    </row>
    <row r="11" spans="1:14" ht="44.1" customHeight="1">
      <c r="A11" s="18">
        <v>7</v>
      </c>
      <c r="B11" s="22" t="s">
        <v>72</v>
      </c>
      <c r="C11" s="23" t="s">
        <v>73</v>
      </c>
      <c r="D11" s="18">
        <v>12</v>
      </c>
      <c r="E11" s="18">
        <v>18</v>
      </c>
      <c r="F11" s="17"/>
      <c r="G11" s="18">
        <f>IF(F11="",IF(PropType="Landed house",E11,D11),F11)</f>
        <v>12</v>
      </c>
      <c r="H11" s="24">
        <f>WORKDAY.INTL(I10,1-N(K11),IF(SatWork="Yes","0000001","0000011"),HolidayDates)</f>
        <v>46395</v>
      </c>
      <c r="I11" s="24">
        <f>WORKDAY.INTL(H11,MAX(G11,1)-1,IF(SatWork="Yes","0000001","0000011"),HolidayDates)</f>
        <v>46408</v>
      </c>
      <c r="J11" s="25">
        <f>ROUND((I11-H11+1)/7,1)</f>
        <v>2</v>
      </c>
      <c r="K11" s="17"/>
      <c r="L11" s="17" t="s">
        <v>65</v>
      </c>
      <c r="M11" s="17" t="s">
        <v>59</v>
      </c>
      <c r="N11" s="26"/>
    </row>
    <row r="12" spans="1:14" ht="44.1" customHeight="1">
      <c r="A12" s="18">
        <v>8</v>
      </c>
      <c r="B12" s="22" t="s">
        <v>74</v>
      </c>
      <c r="C12" s="23" t="s">
        <v>75</v>
      </c>
      <c r="D12" s="18">
        <v>8</v>
      </c>
      <c r="E12" s="18">
        <v>12</v>
      </c>
      <c r="F12" s="17"/>
      <c r="G12" s="18">
        <f>IF(F12="",IF(PropType="Landed house",E12,D12),F12)</f>
        <v>8</v>
      </c>
      <c r="H12" s="24">
        <f>WORKDAY.INTL(I11,1-N(K12),IF(SatWork="Yes","0000001","0000011"),HolidayDates)</f>
        <v>46409</v>
      </c>
      <c r="I12" s="24">
        <f>WORKDAY.INTL(H12,MAX(G12,1)-1,IF(SatWork="Yes","0000001","0000011"),HolidayDates)</f>
        <v>46417</v>
      </c>
      <c r="J12" s="25">
        <f>ROUND((I12-H12+1)/7,1)</f>
        <v>1.3</v>
      </c>
      <c r="K12" s="17"/>
      <c r="L12" s="17" t="s">
        <v>76</v>
      </c>
      <c r="M12" s="17" t="s">
        <v>59</v>
      </c>
      <c r="N12" s="26"/>
    </row>
    <row r="13" spans="1:14" ht="44.1" customHeight="1">
      <c r="A13" s="18">
        <v>9</v>
      </c>
      <c r="B13" s="22" t="s">
        <v>77</v>
      </c>
      <c r="C13" s="23" t="s">
        <v>78</v>
      </c>
      <c r="D13" s="18">
        <v>7</v>
      </c>
      <c r="E13" s="18">
        <v>12</v>
      </c>
      <c r="F13" s="17"/>
      <c r="G13" s="18">
        <f>IF(F13="",IF(PropType="Landed house",E13,D13),F13)</f>
        <v>7</v>
      </c>
      <c r="H13" s="24">
        <f>WORKDAY.INTL(I12,1-N(K13),IF(SatWork="Yes","0000001","0000011"),HolidayDates)</f>
        <v>46419</v>
      </c>
      <c r="I13" s="24">
        <f>WORKDAY.INTL(H13,MAX(G13,1)-1,IF(SatWork="Yes","0000001","0000011"),HolidayDates)</f>
        <v>46437</v>
      </c>
      <c r="J13" s="25">
        <f>ROUND((I13-H13+1)/7,1)</f>
        <v>2.7</v>
      </c>
      <c r="K13" s="17"/>
      <c r="L13" s="17" t="s">
        <v>79</v>
      </c>
      <c r="M13" s="17" t="s">
        <v>59</v>
      </c>
      <c r="N13" s="26"/>
    </row>
    <row r="14" spans="1:14" ht="44.1" customHeight="1">
      <c r="A14" s="18">
        <v>10</v>
      </c>
      <c r="B14" s="22" t="s">
        <v>80</v>
      </c>
      <c r="C14" s="23" t="s">
        <v>81</v>
      </c>
      <c r="D14" s="18">
        <v>8</v>
      </c>
      <c r="E14" s="18">
        <v>10</v>
      </c>
      <c r="F14" s="17"/>
      <c r="G14" s="18">
        <f>IF(F14="",IF(PropType="Landed house",E14,D14),F14)</f>
        <v>8</v>
      </c>
      <c r="H14" s="24">
        <f>WORKDAY.INTL(I13,1-N(K14),IF(SatWork="Yes","0000001","0000011"),HolidayDates)</f>
        <v>46438</v>
      </c>
      <c r="I14" s="24">
        <f>WORKDAY.INTL(H14,MAX(G14,1)-1,IF(SatWork="Yes","0000001","0000011"),HolidayDates)</f>
        <v>46447</v>
      </c>
      <c r="J14" s="25">
        <f>ROUND((I14-H14+1)/7,1)</f>
        <v>1.4</v>
      </c>
      <c r="K14" s="17"/>
      <c r="L14" s="17" t="s">
        <v>65</v>
      </c>
      <c r="M14" s="17" t="s">
        <v>59</v>
      </c>
      <c r="N14" s="26"/>
    </row>
    <row r="15" spans="1:14" ht="44.1" customHeight="1">
      <c r="A15" s="18">
        <v>11</v>
      </c>
      <c r="B15" s="22" t="s">
        <v>82</v>
      </c>
      <c r="C15" s="23" t="s">
        <v>83</v>
      </c>
      <c r="D15" s="18">
        <v>2</v>
      </c>
      <c r="E15" s="18">
        <v>3</v>
      </c>
      <c r="F15" s="17"/>
      <c r="G15" s="18">
        <f>IF(F15="",IF(PropType="Landed house",E15,D15),F15)</f>
        <v>2</v>
      </c>
      <c r="H15" s="24">
        <f>WORKDAY.INTL(I14,1-N(K15),IF(SatWork="Yes","0000001","0000011"),HolidayDates)</f>
        <v>46448</v>
      </c>
      <c r="I15" s="24">
        <f>WORKDAY.INTL(H15,MAX(G15,1)-1,IF(SatWork="Yes","0000001","0000011"),HolidayDates)</f>
        <v>46449</v>
      </c>
      <c r="J15" s="25">
        <f>ROUND((I15-H15+1)/7,1)</f>
        <v>0.3</v>
      </c>
      <c r="K15" s="17"/>
      <c r="L15" s="17" t="s">
        <v>84</v>
      </c>
      <c r="M15" s="17" t="s">
        <v>59</v>
      </c>
      <c r="N15" s="26"/>
    </row>
    <row r="16" spans="1:14" ht="44.1" customHeight="1">
      <c r="A16" s="18">
        <v>12</v>
      </c>
      <c r="B16" s="22" t="s">
        <v>85</v>
      </c>
      <c r="C16" s="23" t="s">
        <v>86</v>
      </c>
      <c r="D16" s="18">
        <v>8</v>
      </c>
      <c r="E16" s="18">
        <v>10</v>
      </c>
      <c r="F16" s="17"/>
      <c r="G16" s="18">
        <f>IF(F16="",IF(PropType="Landed house",E16,D16),F16)</f>
        <v>8</v>
      </c>
      <c r="H16" s="24">
        <f>WORKDAY.INTL(I15,1-N(K16),IF(SatWork="Yes","0000001","0000011"),HolidayDates)</f>
        <v>46450</v>
      </c>
      <c r="I16" s="24">
        <f>WORKDAY.INTL(H16,MAX(G16,1)-1,IF(SatWork="Yes","0000001","0000011"),HolidayDates)</f>
        <v>46465</v>
      </c>
      <c r="J16" s="25">
        <f>ROUND((I16-H16+1)/7,1)</f>
        <v>2.2999999999999998</v>
      </c>
      <c r="K16" s="17"/>
      <c r="L16" s="17" t="s">
        <v>87</v>
      </c>
      <c r="M16" s="17" t="s">
        <v>59</v>
      </c>
      <c r="N16" s="26"/>
    </row>
    <row r="17" spans="1:14" ht="44.1" customHeight="1">
      <c r="A17" s="27">
        <v>13</v>
      </c>
      <c r="B17" s="28" t="s">
        <v>88</v>
      </c>
      <c r="C17" s="29" t="s">
        <v>89</v>
      </c>
      <c r="D17" s="27"/>
      <c r="E17" s="27"/>
      <c r="F17" s="27"/>
      <c r="G17" s="27">
        <f>ROUND(SUM(G7:G16)*BufferPct,0)</f>
        <v>15</v>
      </c>
      <c r="H17" s="30">
        <f>IF(G17=0,I16,WORKDAY.INTL(I16,1,IF(SatWork="Yes","0000001","0000011"),HolidayDates))</f>
        <v>46466</v>
      </c>
      <c r="I17" s="30">
        <f>IF(G17=0,I16,WORKDAY.INTL(H17,MAX(G17,1)-1,IF(SatWork="Yes","0000001","0000011"),HolidayDates))</f>
        <v>46483</v>
      </c>
      <c r="J17" s="31">
        <f>IF(G17=0,0,ROUND((I17-H17+1)/7,1))</f>
        <v>2.6</v>
      </c>
      <c r="K17" s="27"/>
      <c r="L17" s="27" t="s">
        <v>57</v>
      </c>
      <c r="M17" s="27"/>
      <c r="N17" s="27"/>
    </row>
    <row r="18" spans="1:14">
      <c r="B18" s="32" t="s">
        <v>90</v>
      </c>
      <c r="I18" s="33">
        <f>I17</f>
        <v>46483</v>
      </c>
    </row>
    <row r="20" spans="1:14">
      <c r="B20" s="5" t="s">
        <v>54</v>
      </c>
    </row>
    <row r="21" spans="1:14">
      <c r="B21" s="57" t="s">
        <v>91</v>
      </c>
      <c r="C21" s="56"/>
      <c r="D21" s="56"/>
      <c r="E21" s="56"/>
      <c r="F21" s="56"/>
      <c r="G21" s="56"/>
      <c r="H21" s="56"/>
      <c r="I21" s="56"/>
    </row>
    <row r="22" spans="1:14">
      <c r="B22" s="57" t="s">
        <v>92</v>
      </c>
      <c r="C22" s="56"/>
      <c r="D22" s="56"/>
      <c r="E22" s="56"/>
      <c r="F22" s="56"/>
      <c r="G22" s="56"/>
      <c r="H22" s="56"/>
      <c r="I22" s="56"/>
    </row>
    <row r="23" spans="1:14">
      <c r="B23" s="57" t="s">
        <v>93</v>
      </c>
      <c r="C23" s="56"/>
      <c r="D23" s="56"/>
      <c r="E23" s="56"/>
      <c r="F23" s="56"/>
      <c r="G23" s="56"/>
      <c r="H23" s="56"/>
      <c r="I23" s="56"/>
    </row>
  </sheetData>
  <mergeCells count="3">
    <mergeCell ref="B23:I23"/>
    <mergeCell ref="B22:I22"/>
    <mergeCell ref="B21:I21"/>
  </mergeCells>
  <conditionalFormatting sqref="M5:M16">
    <cfRule type="expression" dxfId="12" priority="1">
      <formula>M5="Done"</formula>
    </cfRule>
    <cfRule type="expression" dxfId="11" priority="2">
      <formula>M5="Delayed"</formula>
    </cfRule>
    <cfRule type="expression" dxfId="10" priority="3">
      <formula>M5="In progress"</formula>
    </cfRule>
  </conditionalFormatting>
  <dataValidations count="2">
    <dataValidation type="list" allowBlank="1" sqref="M5:M16" xr:uid="{00000000-0002-0000-0100-000000000000}">
      <formula1>"Not started,In progress,Done,Delayed"</formula1>
    </dataValidation>
    <dataValidation type="whole" allowBlank="1" showErrorMessage="1" error="Enter a whole number of working days." sqref="F5:F16 K6:K16" xr:uid="{00000000-0002-0000-0100-000001000000}">
      <formula1>0</formula1>
      <formula2>200</formula2>
    </dataValidation>
  </dataValidations>
  <pageMargins left="0.75" right="0.75" top="1" bottom="1" header="0.5" footer="0.5"/>
  <pageSetup fitToHeight="0" orientation="landscape"/>
  <headerFooter>
    <oddFooter>&amp;LFree template from rumaruma.com.my&amp;RPage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697861"/>
    <pageSetUpPr fitToPage="1"/>
  </sheetPr>
  <dimension ref="A1:AW21"/>
  <sheetViews>
    <sheetView workbookViewId="0">
      <pane xSplit="4" ySplit="6" topLeftCell="E7" activePane="bottomRight" state="frozen"/>
      <selection pane="bottomRight"/>
      <selection pane="bottomLeft"/>
      <selection pane="topRight"/>
    </sheetView>
  </sheetViews>
  <sheetFormatPr defaultRowHeight="15"/>
  <cols>
    <col min="1" max="1" width="4" customWidth="1"/>
    <col min="2" max="2" width="32" customWidth="1"/>
    <col min="3" max="4" width="11" customWidth="1"/>
    <col min="5" max="49" width="5.140625" customWidth="1"/>
  </cols>
  <sheetData>
    <row r="1" spans="1:49" ht="26.1" customHeight="1">
      <c r="A1" s="20" t="s">
        <v>94</v>
      </c>
    </row>
    <row r="2" spans="1:49">
      <c r="A2" s="2" t="s">
        <v>95</v>
      </c>
    </row>
    <row r="4" spans="1:49">
      <c r="A4" s="35" t="s">
        <v>42</v>
      </c>
      <c r="B4" s="35" t="s">
        <v>43</v>
      </c>
      <c r="C4" s="35" t="s">
        <v>49</v>
      </c>
      <c r="D4" s="35" t="s">
        <v>50</v>
      </c>
      <c r="E4" s="36" t="s">
        <v>96</v>
      </c>
      <c r="F4" s="36" t="s">
        <v>97</v>
      </c>
      <c r="G4" s="36" t="s">
        <v>98</v>
      </c>
      <c r="H4" s="36" t="s">
        <v>99</v>
      </c>
      <c r="I4" s="36" t="s">
        <v>100</v>
      </c>
      <c r="J4" s="36" t="s">
        <v>101</v>
      </c>
      <c r="K4" s="36" t="s">
        <v>102</v>
      </c>
      <c r="L4" s="36" t="s">
        <v>103</v>
      </c>
      <c r="M4" s="36" t="s">
        <v>104</v>
      </c>
      <c r="N4" s="36" t="s">
        <v>105</v>
      </c>
      <c r="O4" s="36" t="s">
        <v>106</v>
      </c>
      <c r="P4" s="36" t="s">
        <v>107</v>
      </c>
      <c r="Q4" s="36" t="s">
        <v>108</v>
      </c>
      <c r="R4" s="36" t="s">
        <v>109</v>
      </c>
      <c r="S4" s="36" t="s">
        <v>110</v>
      </c>
      <c r="T4" s="36" t="s">
        <v>111</v>
      </c>
      <c r="U4" s="36" t="s">
        <v>112</v>
      </c>
      <c r="V4" s="36" t="s">
        <v>113</v>
      </c>
      <c r="W4" s="36" t="s">
        <v>114</v>
      </c>
      <c r="X4" s="36" t="s">
        <v>115</v>
      </c>
      <c r="Y4" s="36" t="s">
        <v>116</v>
      </c>
      <c r="Z4" s="36" t="s">
        <v>117</v>
      </c>
      <c r="AA4" s="36" t="s">
        <v>118</v>
      </c>
      <c r="AB4" s="36" t="s">
        <v>119</v>
      </c>
      <c r="AC4" s="36" t="s">
        <v>120</v>
      </c>
      <c r="AD4" s="36" t="s">
        <v>121</v>
      </c>
      <c r="AE4" s="36" t="s">
        <v>122</v>
      </c>
      <c r="AF4" s="36" t="s">
        <v>123</v>
      </c>
      <c r="AG4" s="36" t="s">
        <v>124</v>
      </c>
      <c r="AH4" s="36" t="s">
        <v>125</v>
      </c>
      <c r="AI4" s="36" t="s">
        <v>126</v>
      </c>
      <c r="AJ4" s="36" t="s">
        <v>127</v>
      </c>
      <c r="AK4" s="36" t="s">
        <v>128</v>
      </c>
      <c r="AL4" s="36" t="s">
        <v>129</v>
      </c>
      <c r="AM4" s="36" t="s">
        <v>130</v>
      </c>
      <c r="AN4" s="36" t="s">
        <v>131</v>
      </c>
      <c r="AO4" s="36" t="s">
        <v>132</v>
      </c>
      <c r="AP4" s="36" t="s">
        <v>133</v>
      </c>
      <c r="AQ4" s="36" t="s">
        <v>134</v>
      </c>
      <c r="AR4" s="36" t="s">
        <v>135</v>
      </c>
      <c r="AS4" s="36" t="s">
        <v>136</v>
      </c>
      <c r="AT4" s="36" t="s">
        <v>137</v>
      </c>
      <c r="AU4" s="36" t="s">
        <v>138</v>
      </c>
      <c r="AV4" s="36" t="s">
        <v>139</v>
      </c>
      <c r="AW4" s="36" t="s">
        <v>140</v>
      </c>
    </row>
    <row r="5" spans="1:49" ht="44.1" customHeight="1">
      <c r="A5" s="37"/>
      <c r="B5" s="37"/>
      <c r="C5" s="37"/>
      <c r="D5" s="37"/>
      <c r="E5" s="38">
        <f>Timeline!H5-WEEKDAY(Timeline!H5,3)</f>
        <v>46328</v>
      </c>
      <c r="F5" s="38">
        <f>E5+7</f>
        <v>46335</v>
      </c>
      <c r="G5" s="38">
        <f>F5+7</f>
        <v>46342</v>
      </c>
      <c r="H5" s="38">
        <f>G5+7</f>
        <v>46349</v>
      </c>
      <c r="I5" s="38">
        <f>H5+7</f>
        <v>46356</v>
      </c>
      <c r="J5" s="38">
        <f>I5+7</f>
        <v>46363</v>
      </c>
      <c r="K5" s="38">
        <f>J5+7</f>
        <v>46370</v>
      </c>
      <c r="L5" s="38">
        <f>K5+7</f>
        <v>46377</v>
      </c>
      <c r="M5" s="38">
        <f>L5+7</f>
        <v>46384</v>
      </c>
      <c r="N5" s="38">
        <f>M5+7</f>
        <v>46391</v>
      </c>
      <c r="O5" s="38">
        <f>N5+7</f>
        <v>46398</v>
      </c>
      <c r="P5" s="38">
        <f>O5+7</f>
        <v>46405</v>
      </c>
      <c r="Q5" s="38">
        <f>P5+7</f>
        <v>46412</v>
      </c>
      <c r="R5" s="38">
        <f>Q5+7</f>
        <v>46419</v>
      </c>
      <c r="S5" s="38">
        <f>R5+7</f>
        <v>46426</v>
      </c>
      <c r="T5" s="38">
        <f>S5+7</f>
        <v>46433</v>
      </c>
      <c r="U5" s="38">
        <f>T5+7</f>
        <v>46440</v>
      </c>
      <c r="V5" s="38">
        <f>U5+7</f>
        <v>46447</v>
      </c>
      <c r="W5" s="38">
        <f>V5+7</f>
        <v>46454</v>
      </c>
      <c r="X5" s="38">
        <f>W5+7</f>
        <v>46461</v>
      </c>
      <c r="Y5" s="38">
        <f>X5+7</f>
        <v>46468</v>
      </c>
      <c r="Z5" s="38">
        <f>Y5+7</f>
        <v>46475</v>
      </c>
      <c r="AA5" s="38">
        <f>Z5+7</f>
        <v>46482</v>
      </c>
      <c r="AB5" s="38">
        <f>AA5+7</f>
        <v>46489</v>
      </c>
      <c r="AC5" s="38">
        <f>AB5+7</f>
        <v>46496</v>
      </c>
      <c r="AD5" s="38">
        <f>AC5+7</f>
        <v>46503</v>
      </c>
      <c r="AE5" s="38">
        <f>AD5+7</f>
        <v>46510</v>
      </c>
      <c r="AF5" s="38">
        <f>AE5+7</f>
        <v>46517</v>
      </c>
      <c r="AG5" s="38">
        <f>AF5+7</f>
        <v>46524</v>
      </c>
      <c r="AH5" s="38">
        <f>AG5+7</f>
        <v>46531</v>
      </c>
      <c r="AI5" s="38">
        <f>AH5+7</f>
        <v>46538</v>
      </c>
      <c r="AJ5" s="38">
        <f>AI5+7</f>
        <v>46545</v>
      </c>
      <c r="AK5" s="38">
        <f>AJ5+7</f>
        <v>46552</v>
      </c>
      <c r="AL5" s="38">
        <f>AK5+7</f>
        <v>46559</v>
      </c>
      <c r="AM5" s="38">
        <f>AL5+7</f>
        <v>46566</v>
      </c>
      <c r="AN5" s="38">
        <f>AM5+7</f>
        <v>46573</v>
      </c>
      <c r="AO5" s="38">
        <f>AN5+7</f>
        <v>46580</v>
      </c>
      <c r="AP5" s="38">
        <f>AO5+7</f>
        <v>46587</v>
      </c>
      <c r="AQ5" s="38">
        <f>AP5+7</f>
        <v>46594</v>
      </c>
      <c r="AR5" s="38">
        <f>AQ5+7</f>
        <v>46601</v>
      </c>
      <c r="AS5" s="38">
        <f>AR5+7</f>
        <v>46608</v>
      </c>
      <c r="AT5" s="38">
        <f>AS5+7</f>
        <v>46615</v>
      </c>
      <c r="AU5" s="38">
        <f>AT5+7</f>
        <v>46622</v>
      </c>
      <c r="AV5" s="38">
        <f>AU5+7</f>
        <v>46629</v>
      </c>
      <c r="AW5" s="38">
        <f>AV5+7</f>
        <v>46636</v>
      </c>
    </row>
    <row r="6" spans="1:49">
      <c r="A6" s="39"/>
      <c r="B6" s="40" t="s">
        <v>141</v>
      </c>
      <c r="C6" s="39"/>
      <c r="D6" s="39"/>
      <c r="E6" s="41">
        <f>COUNTIFS(HolidayDates,"&gt;="&amp;E5,HolidayDates,"&lt;="&amp;E5+6)</f>
        <v>1</v>
      </c>
      <c r="F6" s="41">
        <f>COUNTIFS(HolidayDates,"&gt;="&amp;F5,HolidayDates,"&lt;="&amp;F5+6)</f>
        <v>0</v>
      </c>
      <c r="G6" s="41">
        <f>COUNTIFS(HolidayDates,"&gt;="&amp;G5,HolidayDates,"&lt;="&amp;G5+6)</f>
        <v>0</v>
      </c>
      <c r="H6" s="41">
        <f>COUNTIFS(HolidayDates,"&gt;="&amp;H5,HolidayDates,"&lt;="&amp;H5+6)</f>
        <v>0</v>
      </c>
      <c r="I6" s="41">
        <f>COUNTIFS(HolidayDates,"&gt;="&amp;I5,HolidayDates,"&lt;="&amp;I5+6)</f>
        <v>0</v>
      </c>
      <c r="J6" s="41">
        <f>COUNTIFS(HolidayDates,"&gt;="&amp;J5,HolidayDates,"&lt;="&amp;J5+6)</f>
        <v>0</v>
      </c>
      <c r="K6" s="41">
        <f>COUNTIFS(HolidayDates,"&gt;="&amp;K5,HolidayDates,"&lt;="&amp;K5+6)</f>
        <v>0</v>
      </c>
      <c r="L6" s="41">
        <f>COUNTIFS(HolidayDates,"&gt;="&amp;L5,HolidayDates,"&lt;="&amp;L5+6)</f>
        <v>1</v>
      </c>
      <c r="M6" s="41">
        <f>COUNTIFS(HolidayDates,"&gt;="&amp;M5,HolidayDates,"&lt;="&amp;M5+6)</f>
        <v>1</v>
      </c>
      <c r="N6" s="41">
        <f>COUNTIFS(HolidayDates,"&gt;="&amp;N5,HolidayDates,"&lt;="&amp;N5+6)</f>
        <v>0</v>
      </c>
      <c r="O6" s="41">
        <f>COUNTIFS(HolidayDates,"&gt;="&amp;O5,HolidayDates,"&lt;="&amp;O5+6)</f>
        <v>0</v>
      </c>
      <c r="P6" s="41">
        <f>COUNTIFS(HolidayDates,"&gt;="&amp;P5,HolidayDates,"&lt;="&amp;P5+6)</f>
        <v>0</v>
      </c>
      <c r="Q6" s="41">
        <f>COUNTIFS(HolidayDates,"&gt;="&amp;Q5,HolidayDates,"&lt;="&amp;Q5+6)</f>
        <v>0</v>
      </c>
      <c r="R6" s="41">
        <f>COUNTIFS(HolidayDates,"&gt;="&amp;R5,HolidayDates,"&lt;="&amp;R5+6)</f>
        <v>5</v>
      </c>
      <c r="S6" s="41">
        <f>COUNTIFS(HolidayDates,"&gt;="&amp;S5,HolidayDates,"&lt;="&amp;S5+6)</f>
        <v>7</v>
      </c>
      <c r="T6" s="41">
        <f>COUNTIFS(HolidayDates,"&gt;="&amp;T5,HolidayDates,"&lt;="&amp;T5+6)</f>
        <v>0</v>
      </c>
      <c r="U6" s="41">
        <f>COUNTIFS(HolidayDates,"&gt;="&amp;U5,HolidayDates,"&lt;="&amp;U5+6)</f>
        <v>0</v>
      </c>
      <c r="V6" s="41">
        <f>COUNTIFS(HolidayDates,"&gt;="&amp;V5,HolidayDates,"&lt;="&amp;V5+6)</f>
        <v>0</v>
      </c>
      <c r="W6" s="41">
        <f>COUNTIFS(HolidayDates,"&gt;="&amp;W5,HolidayDates,"&lt;="&amp;W5+6)</f>
        <v>7</v>
      </c>
      <c r="X6" s="41">
        <f>COUNTIFS(HolidayDates,"&gt;="&amp;X5,HolidayDates,"&lt;="&amp;X5+6)</f>
        <v>0</v>
      </c>
      <c r="Y6" s="41">
        <f>COUNTIFS(HolidayDates,"&gt;="&amp;Y5,HolidayDates,"&lt;="&amp;Y5+6)</f>
        <v>0</v>
      </c>
      <c r="Z6" s="41">
        <f>COUNTIFS(HolidayDates,"&gt;="&amp;Z5,HolidayDates,"&lt;="&amp;Z5+6)</f>
        <v>0</v>
      </c>
      <c r="AA6" s="41">
        <f>COUNTIFS(HolidayDates,"&gt;="&amp;AA5,HolidayDates,"&lt;="&amp;AA5+6)</f>
        <v>0</v>
      </c>
      <c r="AB6" s="41">
        <f>COUNTIFS(HolidayDates,"&gt;="&amp;AB5,HolidayDates,"&lt;="&amp;AB5+6)</f>
        <v>0</v>
      </c>
      <c r="AC6" s="41">
        <f>COUNTIFS(HolidayDates,"&gt;="&amp;AC5,HolidayDates,"&lt;="&amp;AC5+6)</f>
        <v>0</v>
      </c>
      <c r="AD6" s="41">
        <f>COUNTIFS(HolidayDates,"&gt;="&amp;AD5,HolidayDates,"&lt;="&amp;AD5+6)</f>
        <v>1</v>
      </c>
      <c r="AE6" s="41">
        <f>COUNTIFS(HolidayDates,"&gt;="&amp;AE5,HolidayDates,"&lt;="&amp;AE5+6)</f>
        <v>0</v>
      </c>
      <c r="AF6" s="41">
        <f>COUNTIFS(HolidayDates,"&gt;="&amp;AF5,HolidayDates,"&lt;="&amp;AF5+6)</f>
        <v>0</v>
      </c>
      <c r="AG6" s="41">
        <f>COUNTIFS(HolidayDates,"&gt;="&amp;AG5,HolidayDates,"&lt;="&amp;AG5+6)</f>
        <v>2</v>
      </c>
      <c r="AH6" s="41">
        <f>COUNTIFS(HolidayDates,"&gt;="&amp;AH5,HolidayDates,"&lt;="&amp;AH5+6)</f>
        <v>0</v>
      </c>
      <c r="AI6" s="41">
        <f>COUNTIFS(HolidayDates,"&gt;="&amp;AI5,HolidayDates,"&lt;="&amp;AI5+6)</f>
        <v>1</v>
      </c>
      <c r="AJ6" s="41">
        <f>COUNTIFS(HolidayDates,"&gt;="&amp;AJ5,HolidayDates,"&lt;="&amp;AJ5+6)</f>
        <v>1</v>
      </c>
      <c r="AK6" s="41">
        <f>COUNTIFS(HolidayDates,"&gt;="&amp;AK5,HolidayDates,"&lt;="&amp;AK5+6)</f>
        <v>0</v>
      </c>
      <c r="AL6" s="41">
        <f>COUNTIFS(HolidayDates,"&gt;="&amp;AL5,HolidayDates,"&lt;="&amp;AL5+6)</f>
        <v>0</v>
      </c>
      <c r="AM6" s="41">
        <f>COUNTIFS(HolidayDates,"&gt;="&amp;AM5,HolidayDates,"&lt;="&amp;AM5+6)</f>
        <v>0</v>
      </c>
      <c r="AN6" s="41">
        <f>COUNTIFS(HolidayDates,"&gt;="&amp;AN5,HolidayDates,"&lt;="&amp;AN5+6)</f>
        <v>0</v>
      </c>
      <c r="AO6" s="41">
        <f>COUNTIFS(HolidayDates,"&gt;="&amp;AO5,HolidayDates,"&lt;="&amp;AO5+6)</f>
        <v>0</v>
      </c>
      <c r="AP6" s="41">
        <f>COUNTIFS(HolidayDates,"&gt;="&amp;AP5,HolidayDates,"&lt;="&amp;AP5+6)</f>
        <v>0</v>
      </c>
      <c r="AQ6" s="41">
        <f>COUNTIFS(HolidayDates,"&gt;="&amp;AQ5,HolidayDates,"&lt;="&amp;AQ5+6)</f>
        <v>0</v>
      </c>
      <c r="AR6" s="41">
        <f>COUNTIFS(HolidayDates,"&gt;="&amp;AR5,HolidayDates,"&lt;="&amp;AR5+6)</f>
        <v>0</v>
      </c>
      <c r="AS6" s="41">
        <f>COUNTIFS(HolidayDates,"&gt;="&amp;AS5,HolidayDates,"&lt;="&amp;AS5+6)</f>
        <v>1</v>
      </c>
      <c r="AT6" s="41">
        <f>COUNTIFS(HolidayDates,"&gt;="&amp;AT5,HolidayDates,"&lt;="&amp;AT5+6)</f>
        <v>0</v>
      </c>
      <c r="AU6" s="41">
        <f>COUNTIFS(HolidayDates,"&gt;="&amp;AU5,HolidayDates,"&lt;="&amp;AU5+6)</f>
        <v>0</v>
      </c>
      <c r="AV6" s="41">
        <f>COUNTIFS(HolidayDates,"&gt;="&amp;AV5,HolidayDates,"&lt;="&amp;AV5+6)</f>
        <v>1</v>
      </c>
      <c r="AW6" s="41">
        <f>COUNTIFS(HolidayDates,"&gt;="&amp;AW5,HolidayDates,"&lt;="&amp;AW5+6)</f>
        <v>0</v>
      </c>
    </row>
    <row r="7" spans="1:49" ht="20.100000000000001" customHeight="1">
      <c r="A7" s="18">
        <f>Timeline!A5</f>
        <v>1</v>
      </c>
      <c r="B7" s="18" t="str">
        <f>Timeline!B5</f>
        <v>Design, quotations &amp; contract</v>
      </c>
      <c r="C7" s="42">
        <f>Timeline!H5</f>
        <v>46328</v>
      </c>
      <c r="D7" s="42">
        <f>Timeline!I5</f>
        <v>46344</v>
      </c>
      <c r="E7" s="43">
        <f>IF(AND($C7&lt;=E$5+6,$D7&gt;=E$5),1,0)</f>
        <v>1</v>
      </c>
      <c r="F7" s="43">
        <f>IF(AND($C7&lt;=F$5+6,$D7&gt;=F$5),1,0)</f>
        <v>1</v>
      </c>
      <c r="G7" s="43">
        <f>IF(AND($C7&lt;=G$5+6,$D7&gt;=G$5),1,0)</f>
        <v>1</v>
      </c>
      <c r="H7" s="43">
        <f>IF(AND($C7&lt;=H$5+6,$D7&gt;=H$5),1,0)</f>
        <v>0</v>
      </c>
      <c r="I7" s="43">
        <f>IF(AND($C7&lt;=I$5+6,$D7&gt;=I$5),1,0)</f>
        <v>0</v>
      </c>
      <c r="J7" s="43">
        <f>IF(AND($C7&lt;=J$5+6,$D7&gt;=J$5),1,0)</f>
        <v>0</v>
      </c>
      <c r="K7" s="43">
        <f>IF(AND($C7&lt;=K$5+6,$D7&gt;=K$5),1,0)</f>
        <v>0</v>
      </c>
      <c r="L7" s="43">
        <f>IF(AND($C7&lt;=L$5+6,$D7&gt;=L$5),1,0)</f>
        <v>0</v>
      </c>
      <c r="M7" s="43">
        <f>IF(AND($C7&lt;=M$5+6,$D7&gt;=M$5),1,0)</f>
        <v>0</v>
      </c>
      <c r="N7" s="43">
        <f>IF(AND($C7&lt;=N$5+6,$D7&gt;=N$5),1,0)</f>
        <v>0</v>
      </c>
      <c r="O7" s="43">
        <f>IF(AND($C7&lt;=O$5+6,$D7&gt;=O$5),1,0)</f>
        <v>0</v>
      </c>
      <c r="P7" s="43">
        <f>IF(AND($C7&lt;=P$5+6,$D7&gt;=P$5),1,0)</f>
        <v>0</v>
      </c>
      <c r="Q7" s="43">
        <f>IF(AND($C7&lt;=Q$5+6,$D7&gt;=Q$5),1,0)</f>
        <v>0</v>
      </c>
      <c r="R7" s="43">
        <f>IF(AND($C7&lt;=R$5+6,$D7&gt;=R$5),1,0)</f>
        <v>0</v>
      </c>
      <c r="S7" s="43">
        <f>IF(AND($C7&lt;=S$5+6,$D7&gt;=S$5),1,0)</f>
        <v>0</v>
      </c>
      <c r="T7" s="43">
        <f>IF(AND($C7&lt;=T$5+6,$D7&gt;=T$5),1,0)</f>
        <v>0</v>
      </c>
      <c r="U7" s="43">
        <f>IF(AND($C7&lt;=U$5+6,$D7&gt;=U$5),1,0)</f>
        <v>0</v>
      </c>
      <c r="V7" s="43">
        <f>IF(AND($C7&lt;=V$5+6,$D7&gt;=V$5),1,0)</f>
        <v>0</v>
      </c>
      <c r="W7" s="43">
        <f>IF(AND($C7&lt;=W$5+6,$D7&gt;=W$5),1,0)</f>
        <v>0</v>
      </c>
      <c r="X7" s="43">
        <f>IF(AND($C7&lt;=X$5+6,$D7&gt;=X$5),1,0)</f>
        <v>0</v>
      </c>
      <c r="Y7" s="43">
        <f>IF(AND($C7&lt;=Y$5+6,$D7&gt;=Y$5),1,0)</f>
        <v>0</v>
      </c>
      <c r="Z7" s="43">
        <f>IF(AND($C7&lt;=Z$5+6,$D7&gt;=Z$5),1,0)</f>
        <v>0</v>
      </c>
      <c r="AA7" s="43">
        <f>IF(AND($C7&lt;=AA$5+6,$D7&gt;=AA$5),1,0)</f>
        <v>0</v>
      </c>
      <c r="AB7" s="43">
        <f>IF(AND($C7&lt;=AB$5+6,$D7&gt;=AB$5),1,0)</f>
        <v>0</v>
      </c>
      <c r="AC7" s="43">
        <f>IF(AND($C7&lt;=AC$5+6,$D7&gt;=AC$5),1,0)</f>
        <v>0</v>
      </c>
      <c r="AD7" s="43">
        <f>IF(AND($C7&lt;=AD$5+6,$D7&gt;=AD$5),1,0)</f>
        <v>0</v>
      </c>
      <c r="AE7" s="43">
        <f>IF(AND($C7&lt;=AE$5+6,$D7&gt;=AE$5),1,0)</f>
        <v>0</v>
      </c>
      <c r="AF7" s="43">
        <f>IF(AND($C7&lt;=AF$5+6,$D7&gt;=AF$5),1,0)</f>
        <v>0</v>
      </c>
      <c r="AG7" s="43">
        <f>IF(AND($C7&lt;=AG$5+6,$D7&gt;=AG$5),1,0)</f>
        <v>0</v>
      </c>
      <c r="AH7" s="43">
        <f>IF(AND($C7&lt;=AH$5+6,$D7&gt;=AH$5),1,0)</f>
        <v>0</v>
      </c>
      <c r="AI7" s="43">
        <f>IF(AND($C7&lt;=AI$5+6,$D7&gt;=AI$5),1,0)</f>
        <v>0</v>
      </c>
      <c r="AJ7" s="43">
        <f>IF(AND($C7&lt;=AJ$5+6,$D7&gt;=AJ$5),1,0)</f>
        <v>0</v>
      </c>
      <c r="AK7" s="43">
        <f>IF(AND($C7&lt;=AK$5+6,$D7&gt;=AK$5),1,0)</f>
        <v>0</v>
      </c>
      <c r="AL7" s="43">
        <f>IF(AND($C7&lt;=AL$5+6,$D7&gt;=AL$5),1,0)</f>
        <v>0</v>
      </c>
      <c r="AM7" s="43">
        <f>IF(AND($C7&lt;=AM$5+6,$D7&gt;=AM$5),1,0)</f>
        <v>0</v>
      </c>
      <c r="AN7" s="43">
        <f>IF(AND($C7&lt;=AN$5+6,$D7&gt;=AN$5),1,0)</f>
        <v>0</v>
      </c>
      <c r="AO7" s="43">
        <f>IF(AND($C7&lt;=AO$5+6,$D7&gt;=AO$5),1,0)</f>
        <v>0</v>
      </c>
      <c r="AP7" s="43">
        <f>IF(AND($C7&lt;=AP$5+6,$D7&gt;=AP$5),1,0)</f>
        <v>0</v>
      </c>
      <c r="AQ7" s="43">
        <f>IF(AND($C7&lt;=AQ$5+6,$D7&gt;=AQ$5),1,0)</f>
        <v>0</v>
      </c>
      <c r="AR7" s="43">
        <f>IF(AND($C7&lt;=AR$5+6,$D7&gt;=AR$5),1,0)</f>
        <v>0</v>
      </c>
      <c r="AS7" s="43">
        <f>IF(AND($C7&lt;=AS$5+6,$D7&gt;=AS$5),1,0)</f>
        <v>0</v>
      </c>
      <c r="AT7" s="43">
        <f>IF(AND($C7&lt;=AT$5+6,$D7&gt;=AT$5),1,0)</f>
        <v>0</v>
      </c>
      <c r="AU7" s="43">
        <f>IF(AND($C7&lt;=AU$5+6,$D7&gt;=AU$5),1,0)</f>
        <v>0</v>
      </c>
      <c r="AV7" s="43">
        <f>IF(AND($C7&lt;=AV$5+6,$D7&gt;=AV$5),1,0)</f>
        <v>0</v>
      </c>
      <c r="AW7" s="43">
        <f>IF(AND($C7&lt;=AW$5+6,$D7&gt;=AW$5),1,0)</f>
        <v>0</v>
      </c>
    </row>
    <row r="8" spans="1:49" ht="20.100000000000001" customHeight="1">
      <c r="A8" s="18">
        <f>Timeline!A6</f>
        <v>2</v>
      </c>
      <c r="B8" s="18" t="str">
        <f>Timeline!B6</f>
        <v>Management / council approvals</v>
      </c>
      <c r="C8" s="42">
        <f>Timeline!H6</f>
        <v>46345</v>
      </c>
      <c r="D8" s="42">
        <f>Timeline!I6</f>
        <v>46356</v>
      </c>
      <c r="E8" s="43">
        <f>IF(AND($C8&lt;=E$5+6,$D8&gt;=E$5),1,0)</f>
        <v>0</v>
      </c>
      <c r="F8" s="43">
        <f>IF(AND($C8&lt;=F$5+6,$D8&gt;=F$5),1,0)</f>
        <v>0</v>
      </c>
      <c r="G8" s="43">
        <f>IF(AND($C8&lt;=G$5+6,$D8&gt;=G$5),1,0)</f>
        <v>1</v>
      </c>
      <c r="H8" s="43">
        <f>IF(AND($C8&lt;=H$5+6,$D8&gt;=H$5),1,0)</f>
        <v>1</v>
      </c>
      <c r="I8" s="43">
        <f>IF(AND($C8&lt;=I$5+6,$D8&gt;=I$5),1,0)</f>
        <v>1</v>
      </c>
      <c r="J8" s="43">
        <f>IF(AND($C8&lt;=J$5+6,$D8&gt;=J$5),1,0)</f>
        <v>0</v>
      </c>
      <c r="K8" s="43">
        <f>IF(AND($C8&lt;=K$5+6,$D8&gt;=K$5),1,0)</f>
        <v>0</v>
      </c>
      <c r="L8" s="43">
        <f>IF(AND($C8&lt;=L$5+6,$D8&gt;=L$5),1,0)</f>
        <v>0</v>
      </c>
      <c r="M8" s="43">
        <f>IF(AND($C8&lt;=M$5+6,$D8&gt;=M$5),1,0)</f>
        <v>0</v>
      </c>
      <c r="N8" s="43">
        <f>IF(AND($C8&lt;=N$5+6,$D8&gt;=N$5),1,0)</f>
        <v>0</v>
      </c>
      <c r="O8" s="43">
        <f>IF(AND($C8&lt;=O$5+6,$D8&gt;=O$5),1,0)</f>
        <v>0</v>
      </c>
      <c r="P8" s="43">
        <f>IF(AND($C8&lt;=P$5+6,$D8&gt;=P$5),1,0)</f>
        <v>0</v>
      </c>
      <c r="Q8" s="43">
        <f>IF(AND($C8&lt;=Q$5+6,$D8&gt;=Q$5),1,0)</f>
        <v>0</v>
      </c>
      <c r="R8" s="43">
        <f>IF(AND($C8&lt;=R$5+6,$D8&gt;=R$5),1,0)</f>
        <v>0</v>
      </c>
      <c r="S8" s="43">
        <f>IF(AND($C8&lt;=S$5+6,$D8&gt;=S$5),1,0)</f>
        <v>0</v>
      </c>
      <c r="T8" s="43">
        <f>IF(AND($C8&lt;=T$5+6,$D8&gt;=T$5),1,0)</f>
        <v>0</v>
      </c>
      <c r="U8" s="43">
        <f>IF(AND($C8&lt;=U$5+6,$D8&gt;=U$5),1,0)</f>
        <v>0</v>
      </c>
      <c r="V8" s="43">
        <f>IF(AND($C8&lt;=V$5+6,$D8&gt;=V$5),1,0)</f>
        <v>0</v>
      </c>
      <c r="W8" s="43">
        <f>IF(AND($C8&lt;=W$5+6,$D8&gt;=W$5),1,0)</f>
        <v>0</v>
      </c>
      <c r="X8" s="43">
        <f>IF(AND($C8&lt;=X$5+6,$D8&gt;=X$5),1,0)</f>
        <v>0</v>
      </c>
      <c r="Y8" s="43">
        <f>IF(AND($C8&lt;=Y$5+6,$D8&gt;=Y$5),1,0)</f>
        <v>0</v>
      </c>
      <c r="Z8" s="43">
        <f>IF(AND($C8&lt;=Z$5+6,$D8&gt;=Z$5),1,0)</f>
        <v>0</v>
      </c>
      <c r="AA8" s="43">
        <f>IF(AND($C8&lt;=AA$5+6,$D8&gt;=AA$5),1,0)</f>
        <v>0</v>
      </c>
      <c r="AB8" s="43">
        <f>IF(AND($C8&lt;=AB$5+6,$D8&gt;=AB$5),1,0)</f>
        <v>0</v>
      </c>
      <c r="AC8" s="43">
        <f>IF(AND($C8&lt;=AC$5+6,$D8&gt;=AC$5),1,0)</f>
        <v>0</v>
      </c>
      <c r="AD8" s="43">
        <f>IF(AND($C8&lt;=AD$5+6,$D8&gt;=AD$5),1,0)</f>
        <v>0</v>
      </c>
      <c r="AE8" s="43">
        <f>IF(AND($C8&lt;=AE$5+6,$D8&gt;=AE$5),1,0)</f>
        <v>0</v>
      </c>
      <c r="AF8" s="43">
        <f>IF(AND($C8&lt;=AF$5+6,$D8&gt;=AF$5),1,0)</f>
        <v>0</v>
      </c>
      <c r="AG8" s="43">
        <f>IF(AND($C8&lt;=AG$5+6,$D8&gt;=AG$5),1,0)</f>
        <v>0</v>
      </c>
      <c r="AH8" s="43">
        <f>IF(AND($C8&lt;=AH$5+6,$D8&gt;=AH$5),1,0)</f>
        <v>0</v>
      </c>
      <c r="AI8" s="43">
        <f>IF(AND($C8&lt;=AI$5+6,$D8&gt;=AI$5),1,0)</f>
        <v>0</v>
      </c>
      <c r="AJ8" s="43">
        <f>IF(AND($C8&lt;=AJ$5+6,$D8&gt;=AJ$5),1,0)</f>
        <v>0</v>
      </c>
      <c r="AK8" s="43">
        <f>IF(AND($C8&lt;=AK$5+6,$D8&gt;=AK$5),1,0)</f>
        <v>0</v>
      </c>
      <c r="AL8" s="43">
        <f>IF(AND($C8&lt;=AL$5+6,$D8&gt;=AL$5),1,0)</f>
        <v>0</v>
      </c>
      <c r="AM8" s="43">
        <f>IF(AND($C8&lt;=AM$5+6,$D8&gt;=AM$5),1,0)</f>
        <v>0</v>
      </c>
      <c r="AN8" s="43">
        <f>IF(AND($C8&lt;=AN$5+6,$D8&gt;=AN$5),1,0)</f>
        <v>0</v>
      </c>
      <c r="AO8" s="43">
        <f>IF(AND($C8&lt;=AO$5+6,$D8&gt;=AO$5),1,0)</f>
        <v>0</v>
      </c>
      <c r="AP8" s="43">
        <f>IF(AND($C8&lt;=AP$5+6,$D8&gt;=AP$5),1,0)</f>
        <v>0</v>
      </c>
      <c r="AQ8" s="43">
        <f>IF(AND($C8&lt;=AQ$5+6,$D8&gt;=AQ$5),1,0)</f>
        <v>0</v>
      </c>
      <c r="AR8" s="43">
        <f>IF(AND($C8&lt;=AR$5+6,$D8&gt;=AR$5),1,0)</f>
        <v>0</v>
      </c>
      <c r="AS8" s="43">
        <f>IF(AND($C8&lt;=AS$5+6,$D8&gt;=AS$5),1,0)</f>
        <v>0</v>
      </c>
      <c r="AT8" s="43">
        <f>IF(AND($C8&lt;=AT$5+6,$D8&gt;=AT$5),1,0)</f>
        <v>0</v>
      </c>
      <c r="AU8" s="43">
        <f>IF(AND($C8&lt;=AU$5+6,$D8&gt;=AU$5),1,0)</f>
        <v>0</v>
      </c>
      <c r="AV8" s="43">
        <f>IF(AND($C8&lt;=AV$5+6,$D8&gt;=AV$5),1,0)</f>
        <v>0</v>
      </c>
      <c r="AW8" s="43">
        <f>IF(AND($C8&lt;=AW$5+6,$D8&gt;=AW$5),1,0)</f>
        <v>0</v>
      </c>
    </row>
    <row r="9" spans="1:49" ht="20.100000000000001" customHeight="1">
      <c r="A9" s="18">
        <f>Timeline!A7</f>
        <v>3</v>
      </c>
      <c r="B9" s="18" t="str">
        <f>Timeline!B7</f>
        <v>Hacking &amp; debris removal</v>
      </c>
      <c r="C9" s="42">
        <f>Timeline!H7</f>
        <v>46357</v>
      </c>
      <c r="D9" s="42">
        <f>Timeline!I7</f>
        <v>46361</v>
      </c>
      <c r="E9" s="43">
        <f>IF(AND($C9&lt;=E$5+6,$D9&gt;=E$5),1,0)</f>
        <v>0</v>
      </c>
      <c r="F9" s="43">
        <f>IF(AND($C9&lt;=F$5+6,$D9&gt;=F$5),1,0)</f>
        <v>0</v>
      </c>
      <c r="G9" s="43">
        <f>IF(AND($C9&lt;=G$5+6,$D9&gt;=G$5),1,0)</f>
        <v>0</v>
      </c>
      <c r="H9" s="43">
        <f>IF(AND($C9&lt;=H$5+6,$D9&gt;=H$5),1,0)</f>
        <v>0</v>
      </c>
      <c r="I9" s="43">
        <f>IF(AND($C9&lt;=I$5+6,$D9&gt;=I$5),1,0)</f>
        <v>1</v>
      </c>
      <c r="J9" s="43">
        <f>IF(AND($C9&lt;=J$5+6,$D9&gt;=J$5),1,0)</f>
        <v>0</v>
      </c>
      <c r="K9" s="43">
        <f>IF(AND($C9&lt;=K$5+6,$D9&gt;=K$5),1,0)</f>
        <v>0</v>
      </c>
      <c r="L9" s="43">
        <f>IF(AND($C9&lt;=L$5+6,$D9&gt;=L$5),1,0)</f>
        <v>0</v>
      </c>
      <c r="M9" s="43">
        <f>IF(AND($C9&lt;=M$5+6,$D9&gt;=M$5),1,0)</f>
        <v>0</v>
      </c>
      <c r="N9" s="43">
        <f>IF(AND($C9&lt;=N$5+6,$D9&gt;=N$5),1,0)</f>
        <v>0</v>
      </c>
      <c r="O9" s="43">
        <f>IF(AND($C9&lt;=O$5+6,$D9&gt;=O$5),1,0)</f>
        <v>0</v>
      </c>
      <c r="P9" s="43">
        <f>IF(AND($C9&lt;=P$5+6,$D9&gt;=P$5),1,0)</f>
        <v>0</v>
      </c>
      <c r="Q9" s="43">
        <f>IF(AND($C9&lt;=Q$5+6,$D9&gt;=Q$5),1,0)</f>
        <v>0</v>
      </c>
      <c r="R9" s="43">
        <f>IF(AND($C9&lt;=R$5+6,$D9&gt;=R$5),1,0)</f>
        <v>0</v>
      </c>
      <c r="S9" s="43">
        <f>IF(AND($C9&lt;=S$5+6,$D9&gt;=S$5),1,0)</f>
        <v>0</v>
      </c>
      <c r="T9" s="43">
        <f>IF(AND($C9&lt;=T$5+6,$D9&gt;=T$5),1,0)</f>
        <v>0</v>
      </c>
      <c r="U9" s="43">
        <f>IF(AND($C9&lt;=U$5+6,$D9&gt;=U$5),1,0)</f>
        <v>0</v>
      </c>
      <c r="V9" s="43">
        <f>IF(AND($C9&lt;=V$5+6,$D9&gt;=V$5),1,0)</f>
        <v>0</v>
      </c>
      <c r="W9" s="43">
        <f>IF(AND($C9&lt;=W$5+6,$D9&gt;=W$5),1,0)</f>
        <v>0</v>
      </c>
      <c r="X9" s="43">
        <f>IF(AND($C9&lt;=X$5+6,$D9&gt;=X$5),1,0)</f>
        <v>0</v>
      </c>
      <c r="Y9" s="43">
        <f>IF(AND($C9&lt;=Y$5+6,$D9&gt;=Y$5),1,0)</f>
        <v>0</v>
      </c>
      <c r="Z9" s="43">
        <f>IF(AND($C9&lt;=Z$5+6,$D9&gt;=Z$5),1,0)</f>
        <v>0</v>
      </c>
      <c r="AA9" s="43">
        <f>IF(AND($C9&lt;=AA$5+6,$D9&gt;=AA$5),1,0)</f>
        <v>0</v>
      </c>
      <c r="AB9" s="43">
        <f>IF(AND($C9&lt;=AB$5+6,$D9&gt;=AB$5),1,0)</f>
        <v>0</v>
      </c>
      <c r="AC9" s="43">
        <f>IF(AND($C9&lt;=AC$5+6,$D9&gt;=AC$5),1,0)</f>
        <v>0</v>
      </c>
      <c r="AD9" s="43">
        <f>IF(AND($C9&lt;=AD$5+6,$D9&gt;=AD$5),1,0)</f>
        <v>0</v>
      </c>
      <c r="AE9" s="43">
        <f>IF(AND($C9&lt;=AE$5+6,$D9&gt;=AE$5),1,0)</f>
        <v>0</v>
      </c>
      <c r="AF9" s="43">
        <f>IF(AND($C9&lt;=AF$5+6,$D9&gt;=AF$5),1,0)</f>
        <v>0</v>
      </c>
      <c r="AG9" s="43">
        <f>IF(AND($C9&lt;=AG$5+6,$D9&gt;=AG$5),1,0)</f>
        <v>0</v>
      </c>
      <c r="AH9" s="43">
        <f>IF(AND($C9&lt;=AH$5+6,$D9&gt;=AH$5),1,0)</f>
        <v>0</v>
      </c>
      <c r="AI9" s="43">
        <f>IF(AND($C9&lt;=AI$5+6,$D9&gt;=AI$5),1,0)</f>
        <v>0</v>
      </c>
      <c r="AJ9" s="43">
        <f>IF(AND($C9&lt;=AJ$5+6,$D9&gt;=AJ$5),1,0)</f>
        <v>0</v>
      </c>
      <c r="AK9" s="43">
        <f>IF(AND($C9&lt;=AK$5+6,$D9&gt;=AK$5),1,0)</f>
        <v>0</v>
      </c>
      <c r="AL9" s="43">
        <f>IF(AND($C9&lt;=AL$5+6,$D9&gt;=AL$5),1,0)</f>
        <v>0</v>
      </c>
      <c r="AM9" s="43">
        <f>IF(AND($C9&lt;=AM$5+6,$D9&gt;=AM$5),1,0)</f>
        <v>0</v>
      </c>
      <c r="AN9" s="43">
        <f>IF(AND($C9&lt;=AN$5+6,$D9&gt;=AN$5),1,0)</f>
        <v>0</v>
      </c>
      <c r="AO9" s="43">
        <f>IF(AND($C9&lt;=AO$5+6,$D9&gt;=AO$5),1,0)</f>
        <v>0</v>
      </c>
      <c r="AP9" s="43">
        <f>IF(AND($C9&lt;=AP$5+6,$D9&gt;=AP$5),1,0)</f>
        <v>0</v>
      </c>
      <c r="AQ9" s="43">
        <f>IF(AND($C9&lt;=AQ$5+6,$D9&gt;=AQ$5),1,0)</f>
        <v>0</v>
      </c>
      <c r="AR9" s="43">
        <f>IF(AND($C9&lt;=AR$5+6,$D9&gt;=AR$5),1,0)</f>
        <v>0</v>
      </c>
      <c r="AS9" s="43">
        <f>IF(AND($C9&lt;=AS$5+6,$D9&gt;=AS$5),1,0)</f>
        <v>0</v>
      </c>
      <c r="AT9" s="43">
        <f>IF(AND($C9&lt;=AT$5+6,$D9&gt;=AT$5),1,0)</f>
        <v>0</v>
      </c>
      <c r="AU9" s="43">
        <f>IF(AND($C9&lt;=AU$5+6,$D9&gt;=AU$5),1,0)</f>
        <v>0</v>
      </c>
      <c r="AV9" s="43">
        <f>IF(AND($C9&lt;=AV$5+6,$D9&gt;=AV$5),1,0)</f>
        <v>0</v>
      </c>
      <c r="AW9" s="43">
        <f>IF(AND($C9&lt;=AW$5+6,$D9&gt;=AW$5),1,0)</f>
        <v>0</v>
      </c>
    </row>
    <row r="10" spans="1:49" ht="20.100000000000001" customHeight="1">
      <c r="A10" s="18">
        <f>Timeline!A8</f>
        <v>4</v>
      </c>
      <c r="B10" s="18" t="str">
        <f>Timeline!B8</f>
        <v>Plumbing, electrical &amp; aircond piping</v>
      </c>
      <c r="C10" s="42">
        <f>Timeline!H8</f>
        <v>46363</v>
      </c>
      <c r="D10" s="42">
        <f>Timeline!I8</f>
        <v>46375</v>
      </c>
      <c r="E10" s="43">
        <f>IF(AND($C10&lt;=E$5+6,$D10&gt;=E$5),1,0)</f>
        <v>0</v>
      </c>
      <c r="F10" s="43">
        <f>IF(AND($C10&lt;=F$5+6,$D10&gt;=F$5),1,0)</f>
        <v>0</v>
      </c>
      <c r="G10" s="43">
        <f>IF(AND($C10&lt;=G$5+6,$D10&gt;=G$5),1,0)</f>
        <v>0</v>
      </c>
      <c r="H10" s="43">
        <f>IF(AND($C10&lt;=H$5+6,$D10&gt;=H$5),1,0)</f>
        <v>0</v>
      </c>
      <c r="I10" s="43">
        <f>IF(AND($C10&lt;=I$5+6,$D10&gt;=I$5),1,0)</f>
        <v>0</v>
      </c>
      <c r="J10" s="43">
        <f>IF(AND($C10&lt;=J$5+6,$D10&gt;=J$5),1,0)</f>
        <v>1</v>
      </c>
      <c r="K10" s="43">
        <f>IF(AND($C10&lt;=K$5+6,$D10&gt;=K$5),1,0)</f>
        <v>1</v>
      </c>
      <c r="L10" s="43">
        <f>IF(AND($C10&lt;=L$5+6,$D10&gt;=L$5),1,0)</f>
        <v>0</v>
      </c>
      <c r="M10" s="43">
        <f>IF(AND($C10&lt;=M$5+6,$D10&gt;=M$5),1,0)</f>
        <v>0</v>
      </c>
      <c r="N10" s="43">
        <f>IF(AND($C10&lt;=N$5+6,$D10&gt;=N$5),1,0)</f>
        <v>0</v>
      </c>
      <c r="O10" s="43">
        <f>IF(AND($C10&lt;=O$5+6,$D10&gt;=O$5),1,0)</f>
        <v>0</v>
      </c>
      <c r="P10" s="43">
        <f>IF(AND($C10&lt;=P$5+6,$D10&gt;=P$5),1,0)</f>
        <v>0</v>
      </c>
      <c r="Q10" s="43">
        <f>IF(AND($C10&lt;=Q$5+6,$D10&gt;=Q$5),1,0)</f>
        <v>0</v>
      </c>
      <c r="R10" s="43">
        <f>IF(AND($C10&lt;=R$5+6,$D10&gt;=R$5),1,0)</f>
        <v>0</v>
      </c>
      <c r="S10" s="43">
        <f>IF(AND($C10&lt;=S$5+6,$D10&gt;=S$5),1,0)</f>
        <v>0</v>
      </c>
      <c r="T10" s="43">
        <f>IF(AND($C10&lt;=T$5+6,$D10&gt;=T$5),1,0)</f>
        <v>0</v>
      </c>
      <c r="U10" s="43">
        <f>IF(AND($C10&lt;=U$5+6,$D10&gt;=U$5),1,0)</f>
        <v>0</v>
      </c>
      <c r="V10" s="43">
        <f>IF(AND($C10&lt;=V$5+6,$D10&gt;=V$5),1,0)</f>
        <v>0</v>
      </c>
      <c r="W10" s="43">
        <f>IF(AND($C10&lt;=W$5+6,$D10&gt;=W$5),1,0)</f>
        <v>0</v>
      </c>
      <c r="X10" s="43">
        <f>IF(AND($C10&lt;=X$5+6,$D10&gt;=X$5),1,0)</f>
        <v>0</v>
      </c>
      <c r="Y10" s="43">
        <f>IF(AND($C10&lt;=Y$5+6,$D10&gt;=Y$5),1,0)</f>
        <v>0</v>
      </c>
      <c r="Z10" s="43">
        <f>IF(AND($C10&lt;=Z$5+6,$D10&gt;=Z$5),1,0)</f>
        <v>0</v>
      </c>
      <c r="AA10" s="43">
        <f>IF(AND($C10&lt;=AA$5+6,$D10&gt;=AA$5),1,0)</f>
        <v>0</v>
      </c>
      <c r="AB10" s="43">
        <f>IF(AND($C10&lt;=AB$5+6,$D10&gt;=AB$5),1,0)</f>
        <v>0</v>
      </c>
      <c r="AC10" s="43">
        <f>IF(AND($C10&lt;=AC$5+6,$D10&gt;=AC$5),1,0)</f>
        <v>0</v>
      </c>
      <c r="AD10" s="43">
        <f>IF(AND($C10&lt;=AD$5+6,$D10&gt;=AD$5),1,0)</f>
        <v>0</v>
      </c>
      <c r="AE10" s="43">
        <f>IF(AND($C10&lt;=AE$5+6,$D10&gt;=AE$5),1,0)</f>
        <v>0</v>
      </c>
      <c r="AF10" s="43">
        <f>IF(AND($C10&lt;=AF$5+6,$D10&gt;=AF$5),1,0)</f>
        <v>0</v>
      </c>
      <c r="AG10" s="43">
        <f>IF(AND($C10&lt;=AG$5+6,$D10&gt;=AG$5),1,0)</f>
        <v>0</v>
      </c>
      <c r="AH10" s="43">
        <f>IF(AND($C10&lt;=AH$5+6,$D10&gt;=AH$5),1,0)</f>
        <v>0</v>
      </c>
      <c r="AI10" s="43">
        <f>IF(AND($C10&lt;=AI$5+6,$D10&gt;=AI$5),1,0)</f>
        <v>0</v>
      </c>
      <c r="AJ10" s="43">
        <f>IF(AND($C10&lt;=AJ$5+6,$D10&gt;=AJ$5),1,0)</f>
        <v>0</v>
      </c>
      <c r="AK10" s="43">
        <f>IF(AND($C10&lt;=AK$5+6,$D10&gt;=AK$5),1,0)</f>
        <v>0</v>
      </c>
      <c r="AL10" s="43">
        <f>IF(AND($C10&lt;=AL$5+6,$D10&gt;=AL$5),1,0)</f>
        <v>0</v>
      </c>
      <c r="AM10" s="43">
        <f>IF(AND($C10&lt;=AM$5+6,$D10&gt;=AM$5),1,0)</f>
        <v>0</v>
      </c>
      <c r="AN10" s="43">
        <f>IF(AND($C10&lt;=AN$5+6,$D10&gt;=AN$5),1,0)</f>
        <v>0</v>
      </c>
      <c r="AO10" s="43">
        <f>IF(AND($C10&lt;=AO$5+6,$D10&gt;=AO$5),1,0)</f>
        <v>0</v>
      </c>
      <c r="AP10" s="43">
        <f>IF(AND($C10&lt;=AP$5+6,$D10&gt;=AP$5),1,0)</f>
        <v>0</v>
      </c>
      <c r="AQ10" s="43">
        <f>IF(AND($C10&lt;=AQ$5+6,$D10&gt;=AQ$5),1,0)</f>
        <v>0</v>
      </c>
      <c r="AR10" s="43">
        <f>IF(AND($C10&lt;=AR$5+6,$D10&gt;=AR$5),1,0)</f>
        <v>0</v>
      </c>
      <c r="AS10" s="43">
        <f>IF(AND($C10&lt;=AS$5+6,$D10&gt;=AS$5),1,0)</f>
        <v>0</v>
      </c>
      <c r="AT10" s="43">
        <f>IF(AND($C10&lt;=AT$5+6,$D10&gt;=AT$5),1,0)</f>
        <v>0</v>
      </c>
      <c r="AU10" s="43">
        <f>IF(AND($C10&lt;=AU$5+6,$D10&gt;=AU$5),1,0)</f>
        <v>0</v>
      </c>
      <c r="AV10" s="43">
        <f>IF(AND($C10&lt;=AV$5+6,$D10&gt;=AV$5),1,0)</f>
        <v>0</v>
      </c>
      <c r="AW10" s="43">
        <f>IF(AND($C10&lt;=AW$5+6,$D10&gt;=AW$5),1,0)</f>
        <v>0</v>
      </c>
    </row>
    <row r="11" spans="1:49" ht="20.100000000000001" customHeight="1">
      <c r="A11" s="18">
        <f>Timeline!A9</f>
        <v>5</v>
      </c>
      <c r="B11" s="18" t="str">
        <f>Timeline!B9</f>
        <v>Waterproofing &amp; ponding test</v>
      </c>
      <c r="C11" s="42">
        <f>Timeline!H9</f>
        <v>46377</v>
      </c>
      <c r="D11" s="42">
        <f>Timeline!I9</f>
        <v>46380</v>
      </c>
      <c r="E11" s="43">
        <f>IF(AND($C11&lt;=E$5+6,$D11&gt;=E$5),1,0)</f>
        <v>0</v>
      </c>
      <c r="F11" s="43">
        <f>IF(AND($C11&lt;=F$5+6,$D11&gt;=F$5),1,0)</f>
        <v>0</v>
      </c>
      <c r="G11" s="43">
        <f>IF(AND($C11&lt;=G$5+6,$D11&gt;=G$5),1,0)</f>
        <v>0</v>
      </c>
      <c r="H11" s="43">
        <f>IF(AND($C11&lt;=H$5+6,$D11&gt;=H$5),1,0)</f>
        <v>0</v>
      </c>
      <c r="I11" s="43">
        <f>IF(AND($C11&lt;=I$5+6,$D11&gt;=I$5),1,0)</f>
        <v>0</v>
      </c>
      <c r="J11" s="43">
        <f>IF(AND($C11&lt;=J$5+6,$D11&gt;=J$5),1,0)</f>
        <v>0</v>
      </c>
      <c r="K11" s="43">
        <f>IF(AND($C11&lt;=K$5+6,$D11&gt;=K$5),1,0)</f>
        <v>0</v>
      </c>
      <c r="L11" s="43">
        <f>IF(AND($C11&lt;=L$5+6,$D11&gt;=L$5),1,0)</f>
        <v>1</v>
      </c>
      <c r="M11" s="43">
        <f>IF(AND($C11&lt;=M$5+6,$D11&gt;=M$5),1,0)</f>
        <v>0</v>
      </c>
      <c r="N11" s="43">
        <f>IF(AND($C11&lt;=N$5+6,$D11&gt;=N$5),1,0)</f>
        <v>0</v>
      </c>
      <c r="O11" s="43">
        <f>IF(AND($C11&lt;=O$5+6,$D11&gt;=O$5),1,0)</f>
        <v>0</v>
      </c>
      <c r="P11" s="43">
        <f>IF(AND($C11&lt;=P$5+6,$D11&gt;=P$5),1,0)</f>
        <v>0</v>
      </c>
      <c r="Q11" s="43">
        <f>IF(AND($C11&lt;=Q$5+6,$D11&gt;=Q$5),1,0)</f>
        <v>0</v>
      </c>
      <c r="R11" s="43">
        <f>IF(AND($C11&lt;=R$5+6,$D11&gt;=R$5),1,0)</f>
        <v>0</v>
      </c>
      <c r="S11" s="43">
        <f>IF(AND($C11&lt;=S$5+6,$D11&gt;=S$5),1,0)</f>
        <v>0</v>
      </c>
      <c r="T11" s="43">
        <f>IF(AND($C11&lt;=T$5+6,$D11&gt;=T$5),1,0)</f>
        <v>0</v>
      </c>
      <c r="U11" s="43">
        <f>IF(AND($C11&lt;=U$5+6,$D11&gt;=U$5),1,0)</f>
        <v>0</v>
      </c>
      <c r="V11" s="43">
        <f>IF(AND($C11&lt;=V$5+6,$D11&gt;=V$5),1,0)</f>
        <v>0</v>
      </c>
      <c r="W11" s="43">
        <f>IF(AND($C11&lt;=W$5+6,$D11&gt;=W$5),1,0)</f>
        <v>0</v>
      </c>
      <c r="X11" s="43">
        <f>IF(AND($C11&lt;=X$5+6,$D11&gt;=X$5),1,0)</f>
        <v>0</v>
      </c>
      <c r="Y11" s="43">
        <f>IF(AND($C11&lt;=Y$5+6,$D11&gt;=Y$5),1,0)</f>
        <v>0</v>
      </c>
      <c r="Z11" s="43">
        <f>IF(AND($C11&lt;=Z$5+6,$D11&gt;=Z$5),1,0)</f>
        <v>0</v>
      </c>
      <c r="AA11" s="43">
        <f>IF(AND($C11&lt;=AA$5+6,$D11&gt;=AA$5),1,0)</f>
        <v>0</v>
      </c>
      <c r="AB11" s="43">
        <f>IF(AND($C11&lt;=AB$5+6,$D11&gt;=AB$5),1,0)</f>
        <v>0</v>
      </c>
      <c r="AC11" s="43">
        <f>IF(AND($C11&lt;=AC$5+6,$D11&gt;=AC$5),1,0)</f>
        <v>0</v>
      </c>
      <c r="AD11" s="43">
        <f>IF(AND($C11&lt;=AD$5+6,$D11&gt;=AD$5),1,0)</f>
        <v>0</v>
      </c>
      <c r="AE11" s="43">
        <f>IF(AND($C11&lt;=AE$5+6,$D11&gt;=AE$5),1,0)</f>
        <v>0</v>
      </c>
      <c r="AF11" s="43">
        <f>IF(AND($C11&lt;=AF$5+6,$D11&gt;=AF$5),1,0)</f>
        <v>0</v>
      </c>
      <c r="AG11" s="43">
        <f>IF(AND($C11&lt;=AG$5+6,$D11&gt;=AG$5),1,0)</f>
        <v>0</v>
      </c>
      <c r="AH11" s="43">
        <f>IF(AND($C11&lt;=AH$5+6,$D11&gt;=AH$5),1,0)</f>
        <v>0</v>
      </c>
      <c r="AI11" s="43">
        <f>IF(AND($C11&lt;=AI$5+6,$D11&gt;=AI$5),1,0)</f>
        <v>0</v>
      </c>
      <c r="AJ11" s="43">
        <f>IF(AND($C11&lt;=AJ$5+6,$D11&gt;=AJ$5),1,0)</f>
        <v>0</v>
      </c>
      <c r="AK11" s="43">
        <f>IF(AND($C11&lt;=AK$5+6,$D11&gt;=AK$5),1,0)</f>
        <v>0</v>
      </c>
      <c r="AL11" s="43">
        <f>IF(AND($C11&lt;=AL$5+6,$D11&gt;=AL$5),1,0)</f>
        <v>0</v>
      </c>
      <c r="AM11" s="43">
        <f>IF(AND($C11&lt;=AM$5+6,$D11&gt;=AM$5),1,0)</f>
        <v>0</v>
      </c>
      <c r="AN11" s="43">
        <f>IF(AND($C11&lt;=AN$5+6,$D11&gt;=AN$5),1,0)</f>
        <v>0</v>
      </c>
      <c r="AO11" s="43">
        <f>IF(AND($C11&lt;=AO$5+6,$D11&gt;=AO$5),1,0)</f>
        <v>0</v>
      </c>
      <c r="AP11" s="43">
        <f>IF(AND($C11&lt;=AP$5+6,$D11&gt;=AP$5),1,0)</f>
        <v>0</v>
      </c>
      <c r="AQ11" s="43">
        <f>IF(AND($C11&lt;=AQ$5+6,$D11&gt;=AQ$5),1,0)</f>
        <v>0</v>
      </c>
      <c r="AR11" s="43">
        <f>IF(AND($C11&lt;=AR$5+6,$D11&gt;=AR$5),1,0)</f>
        <v>0</v>
      </c>
      <c r="AS11" s="43">
        <f>IF(AND($C11&lt;=AS$5+6,$D11&gt;=AS$5),1,0)</f>
        <v>0</v>
      </c>
      <c r="AT11" s="43">
        <f>IF(AND($C11&lt;=AT$5+6,$D11&gt;=AT$5),1,0)</f>
        <v>0</v>
      </c>
      <c r="AU11" s="43">
        <f>IF(AND($C11&lt;=AU$5+6,$D11&gt;=AU$5),1,0)</f>
        <v>0</v>
      </c>
      <c r="AV11" s="43">
        <f>IF(AND($C11&lt;=AV$5+6,$D11&gt;=AV$5),1,0)</f>
        <v>0</v>
      </c>
      <c r="AW11" s="43">
        <f>IF(AND($C11&lt;=AW$5+6,$D11&gt;=AW$5),1,0)</f>
        <v>0</v>
      </c>
    </row>
    <row r="12" spans="1:49" ht="20.100000000000001" customHeight="1">
      <c r="A12" s="18">
        <f>Timeline!A10</f>
        <v>6</v>
      </c>
      <c r="B12" s="18" t="str">
        <f>Timeline!B10</f>
        <v>Ceiling &amp; partitions</v>
      </c>
      <c r="C12" s="42">
        <f>Timeline!H10</f>
        <v>46382</v>
      </c>
      <c r="D12" s="42">
        <f>Timeline!I10</f>
        <v>46394</v>
      </c>
      <c r="E12" s="43">
        <f>IF(AND($C12&lt;=E$5+6,$D12&gt;=E$5),1,0)</f>
        <v>0</v>
      </c>
      <c r="F12" s="43">
        <f>IF(AND($C12&lt;=F$5+6,$D12&gt;=F$5),1,0)</f>
        <v>0</v>
      </c>
      <c r="G12" s="43">
        <f>IF(AND($C12&lt;=G$5+6,$D12&gt;=G$5),1,0)</f>
        <v>0</v>
      </c>
      <c r="H12" s="43">
        <f>IF(AND($C12&lt;=H$5+6,$D12&gt;=H$5),1,0)</f>
        <v>0</v>
      </c>
      <c r="I12" s="43">
        <f>IF(AND($C12&lt;=I$5+6,$D12&gt;=I$5),1,0)</f>
        <v>0</v>
      </c>
      <c r="J12" s="43">
        <f>IF(AND($C12&lt;=J$5+6,$D12&gt;=J$5),1,0)</f>
        <v>0</v>
      </c>
      <c r="K12" s="43">
        <f>IF(AND($C12&lt;=K$5+6,$D12&gt;=K$5),1,0)</f>
        <v>0</v>
      </c>
      <c r="L12" s="43">
        <f>IF(AND($C12&lt;=L$5+6,$D12&gt;=L$5),1,0)</f>
        <v>1</v>
      </c>
      <c r="M12" s="43">
        <f>IF(AND($C12&lt;=M$5+6,$D12&gt;=M$5),1,0)</f>
        <v>1</v>
      </c>
      <c r="N12" s="43">
        <f>IF(AND($C12&lt;=N$5+6,$D12&gt;=N$5),1,0)</f>
        <v>1</v>
      </c>
      <c r="O12" s="43">
        <f>IF(AND($C12&lt;=O$5+6,$D12&gt;=O$5),1,0)</f>
        <v>0</v>
      </c>
      <c r="P12" s="43">
        <f>IF(AND($C12&lt;=P$5+6,$D12&gt;=P$5),1,0)</f>
        <v>0</v>
      </c>
      <c r="Q12" s="43">
        <f>IF(AND($C12&lt;=Q$5+6,$D12&gt;=Q$5),1,0)</f>
        <v>0</v>
      </c>
      <c r="R12" s="43">
        <f>IF(AND($C12&lt;=R$5+6,$D12&gt;=R$5),1,0)</f>
        <v>0</v>
      </c>
      <c r="S12" s="43">
        <f>IF(AND($C12&lt;=S$5+6,$D12&gt;=S$5),1,0)</f>
        <v>0</v>
      </c>
      <c r="T12" s="43">
        <f>IF(AND($C12&lt;=T$5+6,$D12&gt;=T$5),1,0)</f>
        <v>0</v>
      </c>
      <c r="U12" s="43">
        <f>IF(AND($C12&lt;=U$5+6,$D12&gt;=U$5),1,0)</f>
        <v>0</v>
      </c>
      <c r="V12" s="43">
        <f>IF(AND($C12&lt;=V$5+6,$D12&gt;=V$5),1,0)</f>
        <v>0</v>
      </c>
      <c r="W12" s="43">
        <f>IF(AND($C12&lt;=W$5+6,$D12&gt;=W$5),1,0)</f>
        <v>0</v>
      </c>
      <c r="X12" s="43">
        <f>IF(AND($C12&lt;=X$5+6,$D12&gt;=X$5),1,0)</f>
        <v>0</v>
      </c>
      <c r="Y12" s="43">
        <f>IF(AND($C12&lt;=Y$5+6,$D12&gt;=Y$5),1,0)</f>
        <v>0</v>
      </c>
      <c r="Z12" s="43">
        <f>IF(AND($C12&lt;=Z$5+6,$D12&gt;=Z$5),1,0)</f>
        <v>0</v>
      </c>
      <c r="AA12" s="43">
        <f>IF(AND($C12&lt;=AA$5+6,$D12&gt;=AA$5),1,0)</f>
        <v>0</v>
      </c>
      <c r="AB12" s="43">
        <f>IF(AND($C12&lt;=AB$5+6,$D12&gt;=AB$5),1,0)</f>
        <v>0</v>
      </c>
      <c r="AC12" s="43">
        <f>IF(AND($C12&lt;=AC$5+6,$D12&gt;=AC$5),1,0)</f>
        <v>0</v>
      </c>
      <c r="AD12" s="43">
        <f>IF(AND($C12&lt;=AD$5+6,$D12&gt;=AD$5),1,0)</f>
        <v>0</v>
      </c>
      <c r="AE12" s="43">
        <f>IF(AND($C12&lt;=AE$5+6,$D12&gt;=AE$5),1,0)</f>
        <v>0</v>
      </c>
      <c r="AF12" s="43">
        <f>IF(AND($C12&lt;=AF$5+6,$D12&gt;=AF$5),1,0)</f>
        <v>0</v>
      </c>
      <c r="AG12" s="43">
        <f>IF(AND($C12&lt;=AG$5+6,$D12&gt;=AG$5),1,0)</f>
        <v>0</v>
      </c>
      <c r="AH12" s="43">
        <f>IF(AND($C12&lt;=AH$5+6,$D12&gt;=AH$5),1,0)</f>
        <v>0</v>
      </c>
      <c r="AI12" s="43">
        <f>IF(AND($C12&lt;=AI$5+6,$D12&gt;=AI$5),1,0)</f>
        <v>0</v>
      </c>
      <c r="AJ12" s="43">
        <f>IF(AND($C12&lt;=AJ$5+6,$D12&gt;=AJ$5),1,0)</f>
        <v>0</v>
      </c>
      <c r="AK12" s="43">
        <f>IF(AND($C12&lt;=AK$5+6,$D12&gt;=AK$5),1,0)</f>
        <v>0</v>
      </c>
      <c r="AL12" s="43">
        <f>IF(AND($C12&lt;=AL$5+6,$D12&gt;=AL$5),1,0)</f>
        <v>0</v>
      </c>
      <c r="AM12" s="43">
        <f>IF(AND($C12&lt;=AM$5+6,$D12&gt;=AM$5),1,0)</f>
        <v>0</v>
      </c>
      <c r="AN12" s="43">
        <f>IF(AND($C12&lt;=AN$5+6,$D12&gt;=AN$5),1,0)</f>
        <v>0</v>
      </c>
      <c r="AO12" s="43">
        <f>IF(AND($C12&lt;=AO$5+6,$D12&gt;=AO$5),1,0)</f>
        <v>0</v>
      </c>
      <c r="AP12" s="43">
        <f>IF(AND($C12&lt;=AP$5+6,$D12&gt;=AP$5),1,0)</f>
        <v>0</v>
      </c>
      <c r="AQ12" s="43">
        <f>IF(AND($C12&lt;=AQ$5+6,$D12&gt;=AQ$5),1,0)</f>
        <v>0</v>
      </c>
      <c r="AR12" s="43">
        <f>IF(AND($C12&lt;=AR$5+6,$D12&gt;=AR$5),1,0)</f>
        <v>0</v>
      </c>
      <c r="AS12" s="43">
        <f>IF(AND($C12&lt;=AS$5+6,$D12&gt;=AS$5),1,0)</f>
        <v>0</v>
      </c>
      <c r="AT12" s="43">
        <f>IF(AND($C12&lt;=AT$5+6,$D12&gt;=AT$5),1,0)</f>
        <v>0</v>
      </c>
      <c r="AU12" s="43">
        <f>IF(AND($C12&lt;=AU$5+6,$D12&gt;=AU$5),1,0)</f>
        <v>0</v>
      </c>
      <c r="AV12" s="43">
        <f>IF(AND($C12&lt;=AV$5+6,$D12&gt;=AV$5),1,0)</f>
        <v>0</v>
      </c>
      <c r="AW12" s="43">
        <f>IF(AND($C12&lt;=AW$5+6,$D12&gt;=AW$5),1,0)</f>
        <v>0</v>
      </c>
    </row>
    <row r="13" spans="1:49" ht="20.100000000000001" customHeight="1">
      <c r="A13" s="18">
        <f>Timeline!A11</f>
        <v>7</v>
      </c>
      <c r="B13" s="18" t="str">
        <f>Timeline!B11</f>
        <v>Tiling &amp; flooring</v>
      </c>
      <c r="C13" s="42">
        <f>Timeline!H11</f>
        <v>46395</v>
      </c>
      <c r="D13" s="42">
        <f>Timeline!I11</f>
        <v>46408</v>
      </c>
      <c r="E13" s="43">
        <f>IF(AND($C13&lt;=E$5+6,$D13&gt;=E$5),1,0)</f>
        <v>0</v>
      </c>
      <c r="F13" s="43">
        <f>IF(AND($C13&lt;=F$5+6,$D13&gt;=F$5),1,0)</f>
        <v>0</v>
      </c>
      <c r="G13" s="43">
        <f>IF(AND($C13&lt;=G$5+6,$D13&gt;=G$5),1,0)</f>
        <v>0</v>
      </c>
      <c r="H13" s="43">
        <f>IF(AND($C13&lt;=H$5+6,$D13&gt;=H$5),1,0)</f>
        <v>0</v>
      </c>
      <c r="I13" s="43">
        <f>IF(AND($C13&lt;=I$5+6,$D13&gt;=I$5),1,0)</f>
        <v>0</v>
      </c>
      <c r="J13" s="43">
        <f>IF(AND($C13&lt;=J$5+6,$D13&gt;=J$5),1,0)</f>
        <v>0</v>
      </c>
      <c r="K13" s="43">
        <f>IF(AND($C13&lt;=K$5+6,$D13&gt;=K$5),1,0)</f>
        <v>0</v>
      </c>
      <c r="L13" s="43">
        <f>IF(AND($C13&lt;=L$5+6,$D13&gt;=L$5),1,0)</f>
        <v>0</v>
      </c>
      <c r="M13" s="43">
        <f>IF(AND($C13&lt;=M$5+6,$D13&gt;=M$5),1,0)</f>
        <v>0</v>
      </c>
      <c r="N13" s="43">
        <f>IF(AND($C13&lt;=N$5+6,$D13&gt;=N$5),1,0)</f>
        <v>1</v>
      </c>
      <c r="O13" s="43">
        <f>IF(AND($C13&lt;=O$5+6,$D13&gt;=O$5),1,0)</f>
        <v>1</v>
      </c>
      <c r="P13" s="43">
        <f>IF(AND($C13&lt;=P$5+6,$D13&gt;=P$5),1,0)</f>
        <v>1</v>
      </c>
      <c r="Q13" s="43">
        <f>IF(AND($C13&lt;=Q$5+6,$D13&gt;=Q$5),1,0)</f>
        <v>0</v>
      </c>
      <c r="R13" s="43">
        <f>IF(AND($C13&lt;=R$5+6,$D13&gt;=R$5),1,0)</f>
        <v>0</v>
      </c>
      <c r="S13" s="43">
        <f>IF(AND($C13&lt;=S$5+6,$D13&gt;=S$5),1,0)</f>
        <v>0</v>
      </c>
      <c r="T13" s="43">
        <f>IF(AND($C13&lt;=T$5+6,$D13&gt;=T$5),1,0)</f>
        <v>0</v>
      </c>
      <c r="U13" s="43">
        <f>IF(AND($C13&lt;=U$5+6,$D13&gt;=U$5),1,0)</f>
        <v>0</v>
      </c>
      <c r="V13" s="43">
        <f>IF(AND($C13&lt;=V$5+6,$D13&gt;=V$5),1,0)</f>
        <v>0</v>
      </c>
      <c r="W13" s="43">
        <f>IF(AND($C13&lt;=W$5+6,$D13&gt;=W$5),1,0)</f>
        <v>0</v>
      </c>
      <c r="X13" s="43">
        <f>IF(AND($C13&lt;=X$5+6,$D13&gt;=X$5),1,0)</f>
        <v>0</v>
      </c>
      <c r="Y13" s="43">
        <f>IF(AND($C13&lt;=Y$5+6,$D13&gt;=Y$5),1,0)</f>
        <v>0</v>
      </c>
      <c r="Z13" s="43">
        <f>IF(AND($C13&lt;=Z$5+6,$D13&gt;=Z$5),1,0)</f>
        <v>0</v>
      </c>
      <c r="AA13" s="43">
        <f>IF(AND($C13&lt;=AA$5+6,$D13&gt;=AA$5),1,0)</f>
        <v>0</v>
      </c>
      <c r="AB13" s="43">
        <f>IF(AND($C13&lt;=AB$5+6,$D13&gt;=AB$5),1,0)</f>
        <v>0</v>
      </c>
      <c r="AC13" s="43">
        <f>IF(AND($C13&lt;=AC$5+6,$D13&gt;=AC$5),1,0)</f>
        <v>0</v>
      </c>
      <c r="AD13" s="43">
        <f>IF(AND($C13&lt;=AD$5+6,$D13&gt;=AD$5),1,0)</f>
        <v>0</v>
      </c>
      <c r="AE13" s="43">
        <f>IF(AND($C13&lt;=AE$5+6,$D13&gt;=AE$5),1,0)</f>
        <v>0</v>
      </c>
      <c r="AF13" s="43">
        <f>IF(AND($C13&lt;=AF$5+6,$D13&gt;=AF$5),1,0)</f>
        <v>0</v>
      </c>
      <c r="AG13" s="43">
        <f>IF(AND($C13&lt;=AG$5+6,$D13&gt;=AG$5),1,0)</f>
        <v>0</v>
      </c>
      <c r="AH13" s="43">
        <f>IF(AND($C13&lt;=AH$5+6,$D13&gt;=AH$5),1,0)</f>
        <v>0</v>
      </c>
      <c r="AI13" s="43">
        <f>IF(AND($C13&lt;=AI$5+6,$D13&gt;=AI$5),1,0)</f>
        <v>0</v>
      </c>
      <c r="AJ13" s="43">
        <f>IF(AND($C13&lt;=AJ$5+6,$D13&gt;=AJ$5),1,0)</f>
        <v>0</v>
      </c>
      <c r="AK13" s="43">
        <f>IF(AND($C13&lt;=AK$5+6,$D13&gt;=AK$5),1,0)</f>
        <v>0</v>
      </c>
      <c r="AL13" s="43">
        <f>IF(AND($C13&lt;=AL$5+6,$D13&gt;=AL$5),1,0)</f>
        <v>0</v>
      </c>
      <c r="AM13" s="43">
        <f>IF(AND($C13&lt;=AM$5+6,$D13&gt;=AM$5),1,0)</f>
        <v>0</v>
      </c>
      <c r="AN13" s="43">
        <f>IF(AND($C13&lt;=AN$5+6,$D13&gt;=AN$5),1,0)</f>
        <v>0</v>
      </c>
      <c r="AO13" s="43">
        <f>IF(AND($C13&lt;=AO$5+6,$D13&gt;=AO$5),1,0)</f>
        <v>0</v>
      </c>
      <c r="AP13" s="43">
        <f>IF(AND($C13&lt;=AP$5+6,$D13&gt;=AP$5),1,0)</f>
        <v>0</v>
      </c>
      <c r="AQ13" s="43">
        <f>IF(AND($C13&lt;=AQ$5+6,$D13&gt;=AQ$5),1,0)</f>
        <v>0</v>
      </c>
      <c r="AR13" s="43">
        <f>IF(AND($C13&lt;=AR$5+6,$D13&gt;=AR$5),1,0)</f>
        <v>0</v>
      </c>
      <c r="AS13" s="43">
        <f>IF(AND($C13&lt;=AS$5+6,$D13&gt;=AS$5),1,0)</f>
        <v>0</v>
      </c>
      <c r="AT13" s="43">
        <f>IF(AND($C13&lt;=AT$5+6,$D13&gt;=AT$5),1,0)</f>
        <v>0</v>
      </c>
      <c r="AU13" s="43">
        <f>IF(AND($C13&lt;=AU$5+6,$D13&gt;=AU$5),1,0)</f>
        <v>0</v>
      </c>
      <c r="AV13" s="43">
        <f>IF(AND($C13&lt;=AV$5+6,$D13&gt;=AV$5),1,0)</f>
        <v>0</v>
      </c>
      <c r="AW13" s="43">
        <f>IF(AND($C13&lt;=AW$5+6,$D13&gt;=AW$5),1,0)</f>
        <v>0</v>
      </c>
    </row>
    <row r="14" spans="1:49" ht="20.100000000000001" customHeight="1">
      <c r="A14" s="18">
        <f>Timeline!A12</f>
        <v>8</v>
      </c>
      <c r="B14" s="18" t="str">
        <f>Timeline!B12</f>
        <v>Built-in carpentry installation</v>
      </c>
      <c r="C14" s="42">
        <f>Timeline!H12</f>
        <v>46409</v>
      </c>
      <c r="D14" s="42">
        <f>Timeline!I12</f>
        <v>46417</v>
      </c>
      <c r="E14" s="43">
        <f>IF(AND($C14&lt;=E$5+6,$D14&gt;=E$5),1,0)</f>
        <v>0</v>
      </c>
      <c r="F14" s="43">
        <f>IF(AND($C14&lt;=F$5+6,$D14&gt;=F$5),1,0)</f>
        <v>0</v>
      </c>
      <c r="G14" s="43">
        <f>IF(AND($C14&lt;=G$5+6,$D14&gt;=G$5),1,0)</f>
        <v>0</v>
      </c>
      <c r="H14" s="43">
        <f>IF(AND($C14&lt;=H$5+6,$D14&gt;=H$5),1,0)</f>
        <v>0</v>
      </c>
      <c r="I14" s="43">
        <f>IF(AND($C14&lt;=I$5+6,$D14&gt;=I$5),1,0)</f>
        <v>0</v>
      </c>
      <c r="J14" s="43">
        <f>IF(AND($C14&lt;=J$5+6,$D14&gt;=J$5),1,0)</f>
        <v>0</v>
      </c>
      <c r="K14" s="43">
        <f>IF(AND($C14&lt;=K$5+6,$D14&gt;=K$5),1,0)</f>
        <v>0</v>
      </c>
      <c r="L14" s="43">
        <f>IF(AND($C14&lt;=L$5+6,$D14&gt;=L$5),1,0)</f>
        <v>0</v>
      </c>
      <c r="M14" s="43">
        <f>IF(AND($C14&lt;=M$5+6,$D14&gt;=M$5),1,0)</f>
        <v>0</v>
      </c>
      <c r="N14" s="43">
        <f>IF(AND($C14&lt;=N$5+6,$D14&gt;=N$5),1,0)</f>
        <v>0</v>
      </c>
      <c r="O14" s="43">
        <f>IF(AND($C14&lt;=O$5+6,$D14&gt;=O$5),1,0)</f>
        <v>0</v>
      </c>
      <c r="P14" s="43">
        <f>IF(AND($C14&lt;=P$5+6,$D14&gt;=P$5),1,0)</f>
        <v>1</v>
      </c>
      <c r="Q14" s="43">
        <f>IF(AND($C14&lt;=Q$5+6,$D14&gt;=Q$5),1,0)</f>
        <v>1</v>
      </c>
      <c r="R14" s="43">
        <f>IF(AND($C14&lt;=R$5+6,$D14&gt;=R$5),1,0)</f>
        <v>0</v>
      </c>
      <c r="S14" s="43">
        <f>IF(AND($C14&lt;=S$5+6,$D14&gt;=S$5),1,0)</f>
        <v>0</v>
      </c>
      <c r="T14" s="43">
        <f>IF(AND($C14&lt;=T$5+6,$D14&gt;=T$5),1,0)</f>
        <v>0</v>
      </c>
      <c r="U14" s="43">
        <f>IF(AND($C14&lt;=U$5+6,$D14&gt;=U$5),1,0)</f>
        <v>0</v>
      </c>
      <c r="V14" s="43">
        <f>IF(AND($C14&lt;=V$5+6,$D14&gt;=V$5),1,0)</f>
        <v>0</v>
      </c>
      <c r="W14" s="43">
        <f>IF(AND($C14&lt;=W$5+6,$D14&gt;=W$5),1,0)</f>
        <v>0</v>
      </c>
      <c r="X14" s="43">
        <f>IF(AND($C14&lt;=X$5+6,$D14&gt;=X$5),1,0)</f>
        <v>0</v>
      </c>
      <c r="Y14" s="43">
        <f>IF(AND($C14&lt;=Y$5+6,$D14&gt;=Y$5),1,0)</f>
        <v>0</v>
      </c>
      <c r="Z14" s="43">
        <f>IF(AND($C14&lt;=Z$5+6,$D14&gt;=Z$5),1,0)</f>
        <v>0</v>
      </c>
      <c r="AA14" s="43">
        <f>IF(AND($C14&lt;=AA$5+6,$D14&gt;=AA$5),1,0)</f>
        <v>0</v>
      </c>
      <c r="AB14" s="43">
        <f>IF(AND($C14&lt;=AB$5+6,$D14&gt;=AB$5),1,0)</f>
        <v>0</v>
      </c>
      <c r="AC14" s="43">
        <f>IF(AND($C14&lt;=AC$5+6,$D14&gt;=AC$5),1,0)</f>
        <v>0</v>
      </c>
      <c r="AD14" s="43">
        <f>IF(AND($C14&lt;=AD$5+6,$D14&gt;=AD$5),1,0)</f>
        <v>0</v>
      </c>
      <c r="AE14" s="43">
        <f>IF(AND($C14&lt;=AE$5+6,$D14&gt;=AE$5),1,0)</f>
        <v>0</v>
      </c>
      <c r="AF14" s="43">
        <f>IF(AND($C14&lt;=AF$5+6,$D14&gt;=AF$5),1,0)</f>
        <v>0</v>
      </c>
      <c r="AG14" s="43">
        <f>IF(AND($C14&lt;=AG$5+6,$D14&gt;=AG$5),1,0)</f>
        <v>0</v>
      </c>
      <c r="AH14" s="43">
        <f>IF(AND($C14&lt;=AH$5+6,$D14&gt;=AH$5),1,0)</f>
        <v>0</v>
      </c>
      <c r="AI14" s="43">
        <f>IF(AND($C14&lt;=AI$5+6,$D14&gt;=AI$5),1,0)</f>
        <v>0</v>
      </c>
      <c r="AJ14" s="43">
        <f>IF(AND($C14&lt;=AJ$5+6,$D14&gt;=AJ$5),1,0)</f>
        <v>0</v>
      </c>
      <c r="AK14" s="43">
        <f>IF(AND($C14&lt;=AK$5+6,$D14&gt;=AK$5),1,0)</f>
        <v>0</v>
      </c>
      <c r="AL14" s="43">
        <f>IF(AND($C14&lt;=AL$5+6,$D14&gt;=AL$5),1,0)</f>
        <v>0</v>
      </c>
      <c r="AM14" s="43">
        <f>IF(AND($C14&lt;=AM$5+6,$D14&gt;=AM$5),1,0)</f>
        <v>0</v>
      </c>
      <c r="AN14" s="43">
        <f>IF(AND($C14&lt;=AN$5+6,$D14&gt;=AN$5),1,0)</f>
        <v>0</v>
      </c>
      <c r="AO14" s="43">
        <f>IF(AND($C14&lt;=AO$5+6,$D14&gt;=AO$5),1,0)</f>
        <v>0</v>
      </c>
      <c r="AP14" s="43">
        <f>IF(AND($C14&lt;=AP$5+6,$D14&gt;=AP$5),1,0)</f>
        <v>0</v>
      </c>
      <c r="AQ14" s="43">
        <f>IF(AND($C14&lt;=AQ$5+6,$D14&gt;=AQ$5),1,0)</f>
        <v>0</v>
      </c>
      <c r="AR14" s="43">
        <f>IF(AND($C14&lt;=AR$5+6,$D14&gt;=AR$5),1,0)</f>
        <v>0</v>
      </c>
      <c r="AS14" s="43">
        <f>IF(AND($C14&lt;=AS$5+6,$D14&gt;=AS$5),1,0)</f>
        <v>0</v>
      </c>
      <c r="AT14" s="43">
        <f>IF(AND($C14&lt;=AT$5+6,$D14&gt;=AT$5),1,0)</f>
        <v>0</v>
      </c>
      <c r="AU14" s="43">
        <f>IF(AND($C14&lt;=AU$5+6,$D14&gt;=AU$5),1,0)</f>
        <v>0</v>
      </c>
      <c r="AV14" s="43">
        <f>IF(AND($C14&lt;=AV$5+6,$D14&gt;=AV$5),1,0)</f>
        <v>0</v>
      </c>
      <c r="AW14" s="43">
        <f>IF(AND($C14&lt;=AW$5+6,$D14&gt;=AW$5),1,0)</f>
        <v>0</v>
      </c>
    </row>
    <row r="15" spans="1:49" ht="20.100000000000001" customHeight="1">
      <c r="A15" s="18">
        <f>Timeline!A13</f>
        <v>9</v>
      </c>
      <c r="B15" s="18" t="str">
        <f>Timeline!B13</f>
        <v>Painting</v>
      </c>
      <c r="C15" s="42">
        <f>Timeline!H13</f>
        <v>46419</v>
      </c>
      <c r="D15" s="42">
        <f>Timeline!I13</f>
        <v>46437</v>
      </c>
      <c r="E15" s="43">
        <f>IF(AND($C15&lt;=E$5+6,$D15&gt;=E$5),1,0)</f>
        <v>0</v>
      </c>
      <c r="F15" s="43">
        <f>IF(AND($C15&lt;=F$5+6,$D15&gt;=F$5),1,0)</f>
        <v>0</v>
      </c>
      <c r="G15" s="43">
        <f>IF(AND($C15&lt;=G$5+6,$D15&gt;=G$5),1,0)</f>
        <v>0</v>
      </c>
      <c r="H15" s="43">
        <f>IF(AND($C15&lt;=H$5+6,$D15&gt;=H$5),1,0)</f>
        <v>0</v>
      </c>
      <c r="I15" s="43">
        <f>IF(AND($C15&lt;=I$5+6,$D15&gt;=I$5),1,0)</f>
        <v>0</v>
      </c>
      <c r="J15" s="43">
        <f>IF(AND($C15&lt;=J$5+6,$D15&gt;=J$5),1,0)</f>
        <v>0</v>
      </c>
      <c r="K15" s="43">
        <f>IF(AND($C15&lt;=K$5+6,$D15&gt;=K$5),1,0)</f>
        <v>0</v>
      </c>
      <c r="L15" s="43">
        <f>IF(AND($C15&lt;=L$5+6,$D15&gt;=L$5),1,0)</f>
        <v>0</v>
      </c>
      <c r="M15" s="43">
        <f>IF(AND($C15&lt;=M$5+6,$D15&gt;=M$5),1,0)</f>
        <v>0</v>
      </c>
      <c r="N15" s="43">
        <f>IF(AND($C15&lt;=N$5+6,$D15&gt;=N$5),1,0)</f>
        <v>0</v>
      </c>
      <c r="O15" s="43">
        <f>IF(AND($C15&lt;=O$5+6,$D15&gt;=O$5),1,0)</f>
        <v>0</v>
      </c>
      <c r="P15" s="43">
        <f>IF(AND($C15&lt;=P$5+6,$D15&gt;=P$5),1,0)</f>
        <v>0</v>
      </c>
      <c r="Q15" s="43">
        <f>IF(AND($C15&lt;=Q$5+6,$D15&gt;=Q$5),1,0)</f>
        <v>0</v>
      </c>
      <c r="R15" s="43">
        <f>IF(AND($C15&lt;=R$5+6,$D15&gt;=R$5),1,0)</f>
        <v>1</v>
      </c>
      <c r="S15" s="43">
        <f>IF(AND($C15&lt;=S$5+6,$D15&gt;=S$5),1,0)</f>
        <v>1</v>
      </c>
      <c r="T15" s="43">
        <f>IF(AND($C15&lt;=T$5+6,$D15&gt;=T$5),1,0)</f>
        <v>1</v>
      </c>
      <c r="U15" s="43">
        <f>IF(AND($C15&lt;=U$5+6,$D15&gt;=U$5),1,0)</f>
        <v>0</v>
      </c>
      <c r="V15" s="43">
        <f>IF(AND($C15&lt;=V$5+6,$D15&gt;=V$5),1,0)</f>
        <v>0</v>
      </c>
      <c r="W15" s="43">
        <f>IF(AND($C15&lt;=W$5+6,$D15&gt;=W$5),1,0)</f>
        <v>0</v>
      </c>
      <c r="X15" s="43">
        <f>IF(AND($C15&lt;=X$5+6,$D15&gt;=X$5),1,0)</f>
        <v>0</v>
      </c>
      <c r="Y15" s="43">
        <f>IF(AND($C15&lt;=Y$5+6,$D15&gt;=Y$5),1,0)</f>
        <v>0</v>
      </c>
      <c r="Z15" s="43">
        <f>IF(AND($C15&lt;=Z$5+6,$D15&gt;=Z$5),1,0)</f>
        <v>0</v>
      </c>
      <c r="AA15" s="43">
        <f>IF(AND($C15&lt;=AA$5+6,$D15&gt;=AA$5),1,0)</f>
        <v>0</v>
      </c>
      <c r="AB15" s="43">
        <f>IF(AND($C15&lt;=AB$5+6,$D15&gt;=AB$5),1,0)</f>
        <v>0</v>
      </c>
      <c r="AC15" s="43">
        <f>IF(AND($C15&lt;=AC$5+6,$D15&gt;=AC$5),1,0)</f>
        <v>0</v>
      </c>
      <c r="AD15" s="43">
        <f>IF(AND($C15&lt;=AD$5+6,$D15&gt;=AD$5),1,0)</f>
        <v>0</v>
      </c>
      <c r="AE15" s="43">
        <f>IF(AND($C15&lt;=AE$5+6,$D15&gt;=AE$5),1,0)</f>
        <v>0</v>
      </c>
      <c r="AF15" s="43">
        <f>IF(AND($C15&lt;=AF$5+6,$D15&gt;=AF$5),1,0)</f>
        <v>0</v>
      </c>
      <c r="AG15" s="43">
        <f>IF(AND($C15&lt;=AG$5+6,$D15&gt;=AG$5),1,0)</f>
        <v>0</v>
      </c>
      <c r="AH15" s="43">
        <f>IF(AND($C15&lt;=AH$5+6,$D15&gt;=AH$5),1,0)</f>
        <v>0</v>
      </c>
      <c r="AI15" s="43">
        <f>IF(AND($C15&lt;=AI$5+6,$D15&gt;=AI$5),1,0)</f>
        <v>0</v>
      </c>
      <c r="AJ15" s="43">
        <f>IF(AND($C15&lt;=AJ$5+6,$D15&gt;=AJ$5),1,0)</f>
        <v>0</v>
      </c>
      <c r="AK15" s="43">
        <f>IF(AND($C15&lt;=AK$5+6,$D15&gt;=AK$5),1,0)</f>
        <v>0</v>
      </c>
      <c r="AL15" s="43">
        <f>IF(AND($C15&lt;=AL$5+6,$D15&gt;=AL$5),1,0)</f>
        <v>0</v>
      </c>
      <c r="AM15" s="43">
        <f>IF(AND($C15&lt;=AM$5+6,$D15&gt;=AM$5),1,0)</f>
        <v>0</v>
      </c>
      <c r="AN15" s="43">
        <f>IF(AND($C15&lt;=AN$5+6,$D15&gt;=AN$5),1,0)</f>
        <v>0</v>
      </c>
      <c r="AO15" s="43">
        <f>IF(AND($C15&lt;=AO$5+6,$D15&gt;=AO$5),1,0)</f>
        <v>0</v>
      </c>
      <c r="AP15" s="43">
        <f>IF(AND($C15&lt;=AP$5+6,$D15&gt;=AP$5),1,0)</f>
        <v>0</v>
      </c>
      <c r="AQ15" s="43">
        <f>IF(AND($C15&lt;=AQ$5+6,$D15&gt;=AQ$5),1,0)</f>
        <v>0</v>
      </c>
      <c r="AR15" s="43">
        <f>IF(AND($C15&lt;=AR$5+6,$D15&gt;=AR$5),1,0)</f>
        <v>0</v>
      </c>
      <c r="AS15" s="43">
        <f>IF(AND($C15&lt;=AS$5+6,$D15&gt;=AS$5),1,0)</f>
        <v>0</v>
      </c>
      <c r="AT15" s="43">
        <f>IF(AND($C15&lt;=AT$5+6,$D15&gt;=AT$5),1,0)</f>
        <v>0</v>
      </c>
      <c r="AU15" s="43">
        <f>IF(AND($C15&lt;=AU$5+6,$D15&gt;=AU$5),1,0)</f>
        <v>0</v>
      </c>
      <c r="AV15" s="43">
        <f>IF(AND($C15&lt;=AV$5+6,$D15&gt;=AV$5),1,0)</f>
        <v>0</v>
      </c>
      <c r="AW15" s="43">
        <f>IF(AND($C15&lt;=AW$5+6,$D15&gt;=AW$5),1,0)</f>
        <v>0</v>
      </c>
    </row>
    <row r="16" spans="1:49" ht="20.100000000000001" customHeight="1">
      <c r="A16" s="18">
        <f>Timeline!A14</f>
        <v>10</v>
      </c>
      <c r="B16" s="18" t="str">
        <f>Timeline!B14</f>
        <v>Fit-out: countertop, sanitary &amp; lights</v>
      </c>
      <c r="C16" s="42">
        <f>Timeline!H14</f>
        <v>46438</v>
      </c>
      <c r="D16" s="42">
        <f>Timeline!I14</f>
        <v>46447</v>
      </c>
      <c r="E16" s="43">
        <f>IF(AND($C16&lt;=E$5+6,$D16&gt;=E$5),1,0)</f>
        <v>0</v>
      </c>
      <c r="F16" s="43">
        <f>IF(AND($C16&lt;=F$5+6,$D16&gt;=F$5),1,0)</f>
        <v>0</v>
      </c>
      <c r="G16" s="43">
        <f>IF(AND($C16&lt;=G$5+6,$D16&gt;=G$5),1,0)</f>
        <v>0</v>
      </c>
      <c r="H16" s="43">
        <f>IF(AND($C16&lt;=H$5+6,$D16&gt;=H$5),1,0)</f>
        <v>0</v>
      </c>
      <c r="I16" s="43">
        <f>IF(AND($C16&lt;=I$5+6,$D16&gt;=I$5),1,0)</f>
        <v>0</v>
      </c>
      <c r="J16" s="43">
        <f>IF(AND($C16&lt;=J$5+6,$D16&gt;=J$5),1,0)</f>
        <v>0</v>
      </c>
      <c r="K16" s="43">
        <f>IF(AND($C16&lt;=K$5+6,$D16&gt;=K$5),1,0)</f>
        <v>0</v>
      </c>
      <c r="L16" s="43">
        <f>IF(AND($C16&lt;=L$5+6,$D16&gt;=L$5),1,0)</f>
        <v>0</v>
      </c>
      <c r="M16" s="43">
        <f>IF(AND($C16&lt;=M$5+6,$D16&gt;=M$5),1,0)</f>
        <v>0</v>
      </c>
      <c r="N16" s="43">
        <f>IF(AND($C16&lt;=N$5+6,$D16&gt;=N$5),1,0)</f>
        <v>0</v>
      </c>
      <c r="O16" s="43">
        <f>IF(AND($C16&lt;=O$5+6,$D16&gt;=O$5),1,0)</f>
        <v>0</v>
      </c>
      <c r="P16" s="43">
        <f>IF(AND($C16&lt;=P$5+6,$D16&gt;=P$5),1,0)</f>
        <v>0</v>
      </c>
      <c r="Q16" s="43">
        <f>IF(AND($C16&lt;=Q$5+6,$D16&gt;=Q$5),1,0)</f>
        <v>0</v>
      </c>
      <c r="R16" s="43">
        <f>IF(AND($C16&lt;=R$5+6,$D16&gt;=R$5),1,0)</f>
        <v>0</v>
      </c>
      <c r="S16" s="43">
        <f>IF(AND($C16&lt;=S$5+6,$D16&gt;=S$5),1,0)</f>
        <v>0</v>
      </c>
      <c r="T16" s="43">
        <f>IF(AND($C16&lt;=T$5+6,$D16&gt;=T$5),1,0)</f>
        <v>1</v>
      </c>
      <c r="U16" s="43">
        <f>IF(AND($C16&lt;=U$5+6,$D16&gt;=U$5),1,0)</f>
        <v>1</v>
      </c>
      <c r="V16" s="43">
        <f>IF(AND($C16&lt;=V$5+6,$D16&gt;=V$5),1,0)</f>
        <v>1</v>
      </c>
      <c r="W16" s="43">
        <f>IF(AND($C16&lt;=W$5+6,$D16&gt;=W$5),1,0)</f>
        <v>0</v>
      </c>
      <c r="X16" s="43">
        <f>IF(AND($C16&lt;=X$5+6,$D16&gt;=X$5),1,0)</f>
        <v>0</v>
      </c>
      <c r="Y16" s="43">
        <f>IF(AND($C16&lt;=Y$5+6,$D16&gt;=Y$5),1,0)</f>
        <v>0</v>
      </c>
      <c r="Z16" s="43">
        <f>IF(AND($C16&lt;=Z$5+6,$D16&gt;=Z$5),1,0)</f>
        <v>0</v>
      </c>
      <c r="AA16" s="43">
        <f>IF(AND($C16&lt;=AA$5+6,$D16&gt;=AA$5),1,0)</f>
        <v>0</v>
      </c>
      <c r="AB16" s="43">
        <f>IF(AND($C16&lt;=AB$5+6,$D16&gt;=AB$5),1,0)</f>
        <v>0</v>
      </c>
      <c r="AC16" s="43">
        <f>IF(AND($C16&lt;=AC$5+6,$D16&gt;=AC$5),1,0)</f>
        <v>0</v>
      </c>
      <c r="AD16" s="43">
        <f>IF(AND($C16&lt;=AD$5+6,$D16&gt;=AD$5),1,0)</f>
        <v>0</v>
      </c>
      <c r="AE16" s="43">
        <f>IF(AND($C16&lt;=AE$5+6,$D16&gt;=AE$5),1,0)</f>
        <v>0</v>
      </c>
      <c r="AF16" s="43">
        <f>IF(AND($C16&lt;=AF$5+6,$D16&gt;=AF$5),1,0)</f>
        <v>0</v>
      </c>
      <c r="AG16" s="43">
        <f>IF(AND($C16&lt;=AG$5+6,$D16&gt;=AG$5),1,0)</f>
        <v>0</v>
      </c>
      <c r="AH16" s="43">
        <f>IF(AND($C16&lt;=AH$5+6,$D16&gt;=AH$5),1,0)</f>
        <v>0</v>
      </c>
      <c r="AI16" s="43">
        <f>IF(AND($C16&lt;=AI$5+6,$D16&gt;=AI$5),1,0)</f>
        <v>0</v>
      </c>
      <c r="AJ16" s="43">
        <f>IF(AND($C16&lt;=AJ$5+6,$D16&gt;=AJ$5),1,0)</f>
        <v>0</v>
      </c>
      <c r="AK16" s="43">
        <f>IF(AND($C16&lt;=AK$5+6,$D16&gt;=AK$5),1,0)</f>
        <v>0</v>
      </c>
      <c r="AL16" s="43">
        <f>IF(AND($C16&lt;=AL$5+6,$D16&gt;=AL$5),1,0)</f>
        <v>0</v>
      </c>
      <c r="AM16" s="43">
        <f>IF(AND($C16&lt;=AM$5+6,$D16&gt;=AM$5),1,0)</f>
        <v>0</v>
      </c>
      <c r="AN16" s="43">
        <f>IF(AND($C16&lt;=AN$5+6,$D16&gt;=AN$5),1,0)</f>
        <v>0</v>
      </c>
      <c r="AO16" s="43">
        <f>IF(AND($C16&lt;=AO$5+6,$D16&gt;=AO$5),1,0)</f>
        <v>0</v>
      </c>
      <c r="AP16" s="43">
        <f>IF(AND($C16&lt;=AP$5+6,$D16&gt;=AP$5),1,0)</f>
        <v>0</v>
      </c>
      <c r="AQ16" s="43">
        <f>IF(AND($C16&lt;=AQ$5+6,$D16&gt;=AQ$5),1,0)</f>
        <v>0</v>
      </c>
      <c r="AR16" s="43">
        <f>IF(AND($C16&lt;=AR$5+6,$D16&gt;=AR$5),1,0)</f>
        <v>0</v>
      </c>
      <c r="AS16" s="43">
        <f>IF(AND($C16&lt;=AS$5+6,$D16&gt;=AS$5),1,0)</f>
        <v>0</v>
      </c>
      <c r="AT16" s="43">
        <f>IF(AND($C16&lt;=AT$5+6,$D16&gt;=AT$5),1,0)</f>
        <v>0</v>
      </c>
      <c r="AU16" s="43">
        <f>IF(AND($C16&lt;=AU$5+6,$D16&gt;=AU$5),1,0)</f>
        <v>0</v>
      </c>
      <c r="AV16" s="43">
        <f>IF(AND($C16&lt;=AV$5+6,$D16&gt;=AV$5),1,0)</f>
        <v>0</v>
      </c>
      <c r="AW16" s="43">
        <f>IF(AND($C16&lt;=AW$5+6,$D16&gt;=AW$5),1,0)</f>
        <v>0</v>
      </c>
    </row>
    <row r="17" spans="1:49" ht="20.100000000000001" customHeight="1">
      <c r="A17" s="18">
        <f>Timeline!A15</f>
        <v>11</v>
      </c>
      <c r="B17" s="18" t="str">
        <f>Timeline!B15</f>
        <v>Final cleaning</v>
      </c>
      <c r="C17" s="42">
        <f>Timeline!H15</f>
        <v>46448</v>
      </c>
      <c r="D17" s="42">
        <f>Timeline!I15</f>
        <v>46449</v>
      </c>
      <c r="E17" s="43">
        <f>IF(AND($C17&lt;=E$5+6,$D17&gt;=E$5),1,0)</f>
        <v>0</v>
      </c>
      <c r="F17" s="43">
        <f>IF(AND($C17&lt;=F$5+6,$D17&gt;=F$5),1,0)</f>
        <v>0</v>
      </c>
      <c r="G17" s="43">
        <f>IF(AND($C17&lt;=G$5+6,$D17&gt;=G$5),1,0)</f>
        <v>0</v>
      </c>
      <c r="H17" s="43">
        <f>IF(AND($C17&lt;=H$5+6,$D17&gt;=H$5),1,0)</f>
        <v>0</v>
      </c>
      <c r="I17" s="43">
        <f>IF(AND($C17&lt;=I$5+6,$D17&gt;=I$5),1,0)</f>
        <v>0</v>
      </c>
      <c r="J17" s="43">
        <f>IF(AND($C17&lt;=J$5+6,$D17&gt;=J$5),1,0)</f>
        <v>0</v>
      </c>
      <c r="K17" s="43">
        <f>IF(AND($C17&lt;=K$5+6,$D17&gt;=K$5),1,0)</f>
        <v>0</v>
      </c>
      <c r="L17" s="43">
        <f>IF(AND($C17&lt;=L$5+6,$D17&gt;=L$5),1,0)</f>
        <v>0</v>
      </c>
      <c r="M17" s="43">
        <f>IF(AND($C17&lt;=M$5+6,$D17&gt;=M$5),1,0)</f>
        <v>0</v>
      </c>
      <c r="N17" s="43">
        <f>IF(AND($C17&lt;=N$5+6,$D17&gt;=N$5),1,0)</f>
        <v>0</v>
      </c>
      <c r="O17" s="43">
        <f>IF(AND($C17&lt;=O$5+6,$D17&gt;=O$5),1,0)</f>
        <v>0</v>
      </c>
      <c r="P17" s="43">
        <f>IF(AND($C17&lt;=P$5+6,$D17&gt;=P$5),1,0)</f>
        <v>0</v>
      </c>
      <c r="Q17" s="43">
        <f>IF(AND($C17&lt;=Q$5+6,$D17&gt;=Q$5),1,0)</f>
        <v>0</v>
      </c>
      <c r="R17" s="43">
        <f>IF(AND($C17&lt;=R$5+6,$D17&gt;=R$5),1,0)</f>
        <v>0</v>
      </c>
      <c r="S17" s="43">
        <f>IF(AND($C17&lt;=S$5+6,$D17&gt;=S$5),1,0)</f>
        <v>0</v>
      </c>
      <c r="T17" s="43">
        <f>IF(AND($C17&lt;=T$5+6,$D17&gt;=T$5),1,0)</f>
        <v>0</v>
      </c>
      <c r="U17" s="43">
        <f>IF(AND($C17&lt;=U$5+6,$D17&gt;=U$5),1,0)</f>
        <v>0</v>
      </c>
      <c r="V17" s="43">
        <f>IF(AND($C17&lt;=V$5+6,$D17&gt;=V$5),1,0)</f>
        <v>1</v>
      </c>
      <c r="W17" s="43">
        <f>IF(AND($C17&lt;=W$5+6,$D17&gt;=W$5),1,0)</f>
        <v>0</v>
      </c>
      <c r="X17" s="43">
        <f>IF(AND($C17&lt;=X$5+6,$D17&gt;=X$5),1,0)</f>
        <v>0</v>
      </c>
      <c r="Y17" s="43">
        <f>IF(AND($C17&lt;=Y$5+6,$D17&gt;=Y$5),1,0)</f>
        <v>0</v>
      </c>
      <c r="Z17" s="43">
        <f>IF(AND($C17&lt;=Z$5+6,$D17&gt;=Z$5),1,0)</f>
        <v>0</v>
      </c>
      <c r="AA17" s="43">
        <f>IF(AND($C17&lt;=AA$5+6,$D17&gt;=AA$5),1,0)</f>
        <v>0</v>
      </c>
      <c r="AB17" s="43">
        <f>IF(AND($C17&lt;=AB$5+6,$D17&gt;=AB$5),1,0)</f>
        <v>0</v>
      </c>
      <c r="AC17" s="43">
        <f>IF(AND($C17&lt;=AC$5+6,$D17&gt;=AC$5),1,0)</f>
        <v>0</v>
      </c>
      <c r="AD17" s="43">
        <f>IF(AND($C17&lt;=AD$5+6,$D17&gt;=AD$5),1,0)</f>
        <v>0</v>
      </c>
      <c r="AE17" s="43">
        <f>IF(AND($C17&lt;=AE$5+6,$D17&gt;=AE$5),1,0)</f>
        <v>0</v>
      </c>
      <c r="AF17" s="43">
        <f>IF(AND($C17&lt;=AF$5+6,$D17&gt;=AF$5),1,0)</f>
        <v>0</v>
      </c>
      <c r="AG17" s="43">
        <f>IF(AND($C17&lt;=AG$5+6,$D17&gt;=AG$5),1,0)</f>
        <v>0</v>
      </c>
      <c r="AH17" s="43">
        <f>IF(AND($C17&lt;=AH$5+6,$D17&gt;=AH$5),1,0)</f>
        <v>0</v>
      </c>
      <c r="AI17" s="43">
        <f>IF(AND($C17&lt;=AI$5+6,$D17&gt;=AI$5),1,0)</f>
        <v>0</v>
      </c>
      <c r="AJ17" s="43">
        <f>IF(AND($C17&lt;=AJ$5+6,$D17&gt;=AJ$5),1,0)</f>
        <v>0</v>
      </c>
      <c r="AK17" s="43">
        <f>IF(AND($C17&lt;=AK$5+6,$D17&gt;=AK$5),1,0)</f>
        <v>0</v>
      </c>
      <c r="AL17" s="43">
        <f>IF(AND($C17&lt;=AL$5+6,$D17&gt;=AL$5),1,0)</f>
        <v>0</v>
      </c>
      <c r="AM17" s="43">
        <f>IF(AND($C17&lt;=AM$5+6,$D17&gt;=AM$5),1,0)</f>
        <v>0</v>
      </c>
      <c r="AN17" s="43">
        <f>IF(AND($C17&lt;=AN$5+6,$D17&gt;=AN$5),1,0)</f>
        <v>0</v>
      </c>
      <c r="AO17" s="43">
        <f>IF(AND($C17&lt;=AO$5+6,$D17&gt;=AO$5),1,0)</f>
        <v>0</v>
      </c>
      <c r="AP17" s="43">
        <f>IF(AND($C17&lt;=AP$5+6,$D17&gt;=AP$5),1,0)</f>
        <v>0</v>
      </c>
      <c r="AQ17" s="43">
        <f>IF(AND($C17&lt;=AQ$5+6,$D17&gt;=AQ$5),1,0)</f>
        <v>0</v>
      </c>
      <c r="AR17" s="43">
        <f>IF(AND($C17&lt;=AR$5+6,$D17&gt;=AR$5),1,0)</f>
        <v>0</v>
      </c>
      <c r="AS17" s="43">
        <f>IF(AND($C17&lt;=AS$5+6,$D17&gt;=AS$5),1,0)</f>
        <v>0</v>
      </c>
      <c r="AT17" s="43">
        <f>IF(AND($C17&lt;=AT$5+6,$D17&gt;=AT$5),1,0)</f>
        <v>0</v>
      </c>
      <c r="AU17" s="43">
        <f>IF(AND($C17&lt;=AU$5+6,$D17&gt;=AU$5),1,0)</f>
        <v>0</v>
      </c>
      <c r="AV17" s="43">
        <f>IF(AND($C17&lt;=AV$5+6,$D17&gt;=AV$5),1,0)</f>
        <v>0</v>
      </c>
      <c r="AW17" s="43">
        <f>IF(AND($C17&lt;=AW$5+6,$D17&gt;=AW$5),1,0)</f>
        <v>0</v>
      </c>
    </row>
    <row r="18" spans="1:49" ht="20.100000000000001" customHeight="1">
      <c r="A18" s="18">
        <f>Timeline!A16</f>
        <v>12</v>
      </c>
      <c r="B18" s="18" t="str">
        <f>Timeline!B16</f>
        <v>Snagging &amp; defect fixing</v>
      </c>
      <c r="C18" s="42">
        <f>Timeline!H16</f>
        <v>46450</v>
      </c>
      <c r="D18" s="42">
        <f>Timeline!I16</f>
        <v>46465</v>
      </c>
      <c r="E18" s="43">
        <f>IF(AND($C18&lt;=E$5+6,$D18&gt;=E$5),1,0)</f>
        <v>0</v>
      </c>
      <c r="F18" s="43">
        <f>IF(AND($C18&lt;=F$5+6,$D18&gt;=F$5),1,0)</f>
        <v>0</v>
      </c>
      <c r="G18" s="43">
        <f>IF(AND($C18&lt;=G$5+6,$D18&gt;=G$5),1,0)</f>
        <v>0</v>
      </c>
      <c r="H18" s="43">
        <f>IF(AND($C18&lt;=H$5+6,$D18&gt;=H$5),1,0)</f>
        <v>0</v>
      </c>
      <c r="I18" s="43">
        <f>IF(AND($C18&lt;=I$5+6,$D18&gt;=I$5),1,0)</f>
        <v>0</v>
      </c>
      <c r="J18" s="43">
        <f>IF(AND($C18&lt;=J$5+6,$D18&gt;=J$5),1,0)</f>
        <v>0</v>
      </c>
      <c r="K18" s="43">
        <f>IF(AND($C18&lt;=K$5+6,$D18&gt;=K$5),1,0)</f>
        <v>0</v>
      </c>
      <c r="L18" s="43">
        <f>IF(AND($C18&lt;=L$5+6,$D18&gt;=L$5),1,0)</f>
        <v>0</v>
      </c>
      <c r="M18" s="43">
        <f>IF(AND($C18&lt;=M$5+6,$D18&gt;=M$5),1,0)</f>
        <v>0</v>
      </c>
      <c r="N18" s="43">
        <f>IF(AND($C18&lt;=N$5+6,$D18&gt;=N$5),1,0)</f>
        <v>0</v>
      </c>
      <c r="O18" s="43">
        <f>IF(AND($C18&lt;=O$5+6,$D18&gt;=O$5),1,0)</f>
        <v>0</v>
      </c>
      <c r="P18" s="43">
        <f>IF(AND($C18&lt;=P$5+6,$D18&gt;=P$5),1,0)</f>
        <v>0</v>
      </c>
      <c r="Q18" s="43">
        <f>IF(AND($C18&lt;=Q$5+6,$D18&gt;=Q$5),1,0)</f>
        <v>0</v>
      </c>
      <c r="R18" s="43">
        <f>IF(AND($C18&lt;=R$5+6,$D18&gt;=R$5),1,0)</f>
        <v>0</v>
      </c>
      <c r="S18" s="43">
        <f>IF(AND($C18&lt;=S$5+6,$D18&gt;=S$5),1,0)</f>
        <v>0</v>
      </c>
      <c r="T18" s="43">
        <f>IF(AND($C18&lt;=T$5+6,$D18&gt;=T$5),1,0)</f>
        <v>0</v>
      </c>
      <c r="U18" s="43">
        <f>IF(AND($C18&lt;=U$5+6,$D18&gt;=U$5),1,0)</f>
        <v>0</v>
      </c>
      <c r="V18" s="43">
        <f>IF(AND($C18&lt;=V$5+6,$D18&gt;=V$5),1,0)</f>
        <v>1</v>
      </c>
      <c r="W18" s="43">
        <f>IF(AND($C18&lt;=W$5+6,$D18&gt;=W$5),1,0)</f>
        <v>1</v>
      </c>
      <c r="X18" s="43">
        <f>IF(AND($C18&lt;=X$5+6,$D18&gt;=X$5),1,0)</f>
        <v>1</v>
      </c>
      <c r="Y18" s="43">
        <f>IF(AND($C18&lt;=Y$5+6,$D18&gt;=Y$5),1,0)</f>
        <v>0</v>
      </c>
      <c r="Z18" s="43">
        <f>IF(AND($C18&lt;=Z$5+6,$D18&gt;=Z$5),1,0)</f>
        <v>0</v>
      </c>
      <c r="AA18" s="43">
        <f>IF(AND($C18&lt;=AA$5+6,$D18&gt;=AA$5),1,0)</f>
        <v>0</v>
      </c>
      <c r="AB18" s="43">
        <f>IF(AND($C18&lt;=AB$5+6,$D18&gt;=AB$5),1,0)</f>
        <v>0</v>
      </c>
      <c r="AC18" s="43">
        <f>IF(AND($C18&lt;=AC$5+6,$D18&gt;=AC$5),1,0)</f>
        <v>0</v>
      </c>
      <c r="AD18" s="43">
        <f>IF(AND($C18&lt;=AD$5+6,$D18&gt;=AD$5),1,0)</f>
        <v>0</v>
      </c>
      <c r="AE18" s="43">
        <f>IF(AND($C18&lt;=AE$5+6,$D18&gt;=AE$5),1,0)</f>
        <v>0</v>
      </c>
      <c r="AF18" s="43">
        <f>IF(AND($C18&lt;=AF$5+6,$D18&gt;=AF$5),1,0)</f>
        <v>0</v>
      </c>
      <c r="AG18" s="43">
        <f>IF(AND($C18&lt;=AG$5+6,$D18&gt;=AG$5),1,0)</f>
        <v>0</v>
      </c>
      <c r="AH18" s="43">
        <f>IF(AND($C18&lt;=AH$5+6,$D18&gt;=AH$5),1,0)</f>
        <v>0</v>
      </c>
      <c r="AI18" s="43">
        <f>IF(AND($C18&lt;=AI$5+6,$D18&gt;=AI$5),1,0)</f>
        <v>0</v>
      </c>
      <c r="AJ18" s="43">
        <f>IF(AND($C18&lt;=AJ$5+6,$D18&gt;=AJ$5),1,0)</f>
        <v>0</v>
      </c>
      <c r="AK18" s="43">
        <f>IF(AND($C18&lt;=AK$5+6,$D18&gt;=AK$5),1,0)</f>
        <v>0</v>
      </c>
      <c r="AL18" s="43">
        <f>IF(AND($C18&lt;=AL$5+6,$D18&gt;=AL$5),1,0)</f>
        <v>0</v>
      </c>
      <c r="AM18" s="43">
        <f>IF(AND($C18&lt;=AM$5+6,$D18&gt;=AM$5),1,0)</f>
        <v>0</v>
      </c>
      <c r="AN18" s="43">
        <f>IF(AND($C18&lt;=AN$5+6,$D18&gt;=AN$5),1,0)</f>
        <v>0</v>
      </c>
      <c r="AO18" s="43">
        <f>IF(AND($C18&lt;=AO$5+6,$D18&gt;=AO$5),1,0)</f>
        <v>0</v>
      </c>
      <c r="AP18" s="43">
        <f>IF(AND($C18&lt;=AP$5+6,$D18&gt;=AP$5),1,0)</f>
        <v>0</v>
      </c>
      <c r="AQ18" s="43">
        <f>IF(AND($C18&lt;=AQ$5+6,$D18&gt;=AQ$5),1,0)</f>
        <v>0</v>
      </c>
      <c r="AR18" s="43">
        <f>IF(AND($C18&lt;=AR$5+6,$D18&gt;=AR$5),1,0)</f>
        <v>0</v>
      </c>
      <c r="AS18" s="43">
        <f>IF(AND($C18&lt;=AS$5+6,$D18&gt;=AS$5),1,0)</f>
        <v>0</v>
      </c>
      <c r="AT18" s="43">
        <f>IF(AND($C18&lt;=AT$5+6,$D18&gt;=AT$5),1,0)</f>
        <v>0</v>
      </c>
      <c r="AU18" s="43">
        <f>IF(AND($C18&lt;=AU$5+6,$D18&gt;=AU$5),1,0)</f>
        <v>0</v>
      </c>
      <c r="AV18" s="43">
        <f>IF(AND($C18&lt;=AV$5+6,$D18&gt;=AV$5),1,0)</f>
        <v>0</v>
      </c>
      <c r="AW18" s="43">
        <f>IF(AND($C18&lt;=AW$5+6,$D18&gt;=AW$5),1,0)</f>
        <v>0</v>
      </c>
    </row>
    <row r="19" spans="1:49" ht="20.100000000000001" customHeight="1">
      <c r="A19" s="18">
        <f>Timeline!A17</f>
        <v>13</v>
      </c>
      <c r="B19" s="18" t="str">
        <f>Timeline!B17</f>
        <v>Contingency buffer</v>
      </c>
      <c r="C19" s="42">
        <f>Timeline!H17</f>
        <v>46466</v>
      </c>
      <c r="D19" s="42">
        <f>Timeline!I17</f>
        <v>46483</v>
      </c>
      <c r="E19" s="43">
        <f>IF(AND(Timeline!$G$17&gt;0,$C19&lt;=E$5+6,$D19&gt;=E$5),1,0)</f>
        <v>0</v>
      </c>
      <c r="F19" s="43">
        <f>IF(AND(Timeline!$G$17&gt;0,$C19&lt;=F$5+6,$D19&gt;=F$5),1,0)</f>
        <v>0</v>
      </c>
      <c r="G19" s="43">
        <f>IF(AND(Timeline!$G$17&gt;0,$C19&lt;=G$5+6,$D19&gt;=G$5),1,0)</f>
        <v>0</v>
      </c>
      <c r="H19" s="43">
        <f>IF(AND(Timeline!$G$17&gt;0,$C19&lt;=H$5+6,$D19&gt;=H$5),1,0)</f>
        <v>0</v>
      </c>
      <c r="I19" s="43">
        <f>IF(AND(Timeline!$G$17&gt;0,$C19&lt;=I$5+6,$D19&gt;=I$5),1,0)</f>
        <v>0</v>
      </c>
      <c r="J19" s="43">
        <f>IF(AND(Timeline!$G$17&gt;0,$C19&lt;=J$5+6,$D19&gt;=J$5),1,0)</f>
        <v>0</v>
      </c>
      <c r="K19" s="43">
        <f>IF(AND(Timeline!$G$17&gt;0,$C19&lt;=K$5+6,$D19&gt;=K$5),1,0)</f>
        <v>0</v>
      </c>
      <c r="L19" s="43">
        <f>IF(AND(Timeline!$G$17&gt;0,$C19&lt;=L$5+6,$D19&gt;=L$5),1,0)</f>
        <v>0</v>
      </c>
      <c r="M19" s="43">
        <f>IF(AND(Timeline!$G$17&gt;0,$C19&lt;=M$5+6,$D19&gt;=M$5),1,0)</f>
        <v>0</v>
      </c>
      <c r="N19" s="43">
        <f>IF(AND(Timeline!$G$17&gt;0,$C19&lt;=N$5+6,$D19&gt;=N$5),1,0)</f>
        <v>0</v>
      </c>
      <c r="O19" s="43">
        <f>IF(AND(Timeline!$G$17&gt;0,$C19&lt;=O$5+6,$D19&gt;=O$5),1,0)</f>
        <v>0</v>
      </c>
      <c r="P19" s="43">
        <f>IF(AND(Timeline!$G$17&gt;0,$C19&lt;=P$5+6,$D19&gt;=P$5),1,0)</f>
        <v>0</v>
      </c>
      <c r="Q19" s="43">
        <f>IF(AND(Timeline!$G$17&gt;0,$C19&lt;=Q$5+6,$D19&gt;=Q$5),1,0)</f>
        <v>0</v>
      </c>
      <c r="R19" s="43">
        <f>IF(AND(Timeline!$G$17&gt;0,$C19&lt;=R$5+6,$D19&gt;=R$5),1,0)</f>
        <v>0</v>
      </c>
      <c r="S19" s="43">
        <f>IF(AND(Timeline!$G$17&gt;0,$C19&lt;=S$5+6,$D19&gt;=S$5),1,0)</f>
        <v>0</v>
      </c>
      <c r="T19" s="43">
        <f>IF(AND(Timeline!$G$17&gt;0,$C19&lt;=T$5+6,$D19&gt;=T$5),1,0)</f>
        <v>0</v>
      </c>
      <c r="U19" s="43">
        <f>IF(AND(Timeline!$G$17&gt;0,$C19&lt;=U$5+6,$D19&gt;=U$5),1,0)</f>
        <v>0</v>
      </c>
      <c r="V19" s="43">
        <f>IF(AND(Timeline!$G$17&gt;0,$C19&lt;=V$5+6,$D19&gt;=V$5),1,0)</f>
        <v>0</v>
      </c>
      <c r="W19" s="43">
        <f>IF(AND(Timeline!$G$17&gt;0,$C19&lt;=W$5+6,$D19&gt;=W$5),1,0)</f>
        <v>0</v>
      </c>
      <c r="X19" s="43">
        <f>IF(AND(Timeline!$G$17&gt;0,$C19&lt;=X$5+6,$D19&gt;=X$5),1,0)</f>
        <v>1</v>
      </c>
      <c r="Y19" s="43">
        <f>IF(AND(Timeline!$G$17&gt;0,$C19&lt;=Y$5+6,$D19&gt;=Y$5),1,0)</f>
        <v>1</v>
      </c>
      <c r="Z19" s="43">
        <f>IF(AND(Timeline!$G$17&gt;0,$C19&lt;=Z$5+6,$D19&gt;=Z$5),1,0)</f>
        <v>1</v>
      </c>
      <c r="AA19" s="43">
        <f>IF(AND(Timeline!$G$17&gt;0,$C19&lt;=AA$5+6,$D19&gt;=AA$5),1,0)</f>
        <v>1</v>
      </c>
      <c r="AB19" s="43">
        <f>IF(AND(Timeline!$G$17&gt;0,$C19&lt;=AB$5+6,$D19&gt;=AB$5),1,0)</f>
        <v>0</v>
      </c>
      <c r="AC19" s="43">
        <f>IF(AND(Timeline!$G$17&gt;0,$C19&lt;=AC$5+6,$D19&gt;=AC$5),1,0)</f>
        <v>0</v>
      </c>
      <c r="AD19" s="43">
        <f>IF(AND(Timeline!$G$17&gt;0,$C19&lt;=AD$5+6,$D19&gt;=AD$5),1,0)</f>
        <v>0</v>
      </c>
      <c r="AE19" s="43">
        <f>IF(AND(Timeline!$G$17&gt;0,$C19&lt;=AE$5+6,$D19&gt;=AE$5),1,0)</f>
        <v>0</v>
      </c>
      <c r="AF19" s="43">
        <f>IF(AND(Timeline!$G$17&gt;0,$C19&lt;=AF$5+6,$D19&gt;=AF$5),1,0)</f>
        <v>0</v>
      </c>
      <c r="AG19" s="43">
        <f>IF(AND(Timeline!$G$17&gt;0,$C19&lt;=AG$5+6,$D19&gt;=AG$5),1,0)</f>
        <v>0</v>
      </c>
      <c r="AH19" s="43">
        <f>IF(AND(Timeline!$G$17&gt;0,$C19&lt;=AH$5+6,$D19&gt;=AH$5),1,0)</f>
        <v>0</v>
      </c>
      <c r="AI19" s="43">
        <f>IF(AND(Timeline!$G$17&gt;0,$C19&lt;=AI$5+6,$D19&gt;=AI$5),1,0)</f>
        <v>0</v>
      </c>
      <c r="AJ19" s="43">
        <f>IF(AND(Timeline!$G$17&gt;0,$C19&lt;=AJ$5+6,$D19&gt;=AJ$5),1,0)</f>
        <v>0</v>
      </c>
      <c r="AK19" s="43">
        <f>IF(AND(Timeline!$G$17&gt;0,$C19&lt;=AK$5+6,$D19&gt;=AK$5),1,0)</f>
        <v>0</v>
      </c>
      <c r="AL19" s="43">
        <f>IF(AND(Timeline!$G$17&gt;0,$C19&lt;=AL$5+6,$D19&gt;=AL$5),1,0)</f>
        <v>0</v>
      </c>
      <c r="AM19" s="43">
        <f>IF(AND(Timeline!$G$17&gt;0,$C19&lt;=AM$5+6,$D19&gt;=AM$5),1,0)</f>
        <v>0</v>
      </c>
      <c r="AN19" s="43">
        <f>IF(AND(Timeline!$G$17&gt;0,$C19&lt;=AN$5+6,$D19&gt;=AN$5),1,0)</f>
        <v>0</v>
      </c>
      <c r="AO19" s="43">
        <f>IF(AND(Timeline!$G$17&gt;0,$C19&lt;=AO$5+6,$D19&gt;=AO$5),1,0)</f>
        <v>0</v>
      </c>
      <c r="AP19" s="43">
        <f>IF(AND(Timeline!$G$17&gt;0,$C19&lt;=AP$5+6,$D19&gt;=AP$5),1,0)</f>
        <v>0</v>
      </c>
      <c r="AQ19" s="43">
        <f>IF(AND(Timeline!$G$17&gt;0,$C19&lt;=AQ$5+6,$D19&gt;=AQ$5),1,0)</f>
        <v>0</v>
      </c>
      <c r="AR19" s="43">
        <f>IF(AND(Timeline!$G$17&gt;0,$C19&lt;=AR$5+6,$D19&gt;=AR$5),1,0)</f>
        <v>0</v>
      </c>
      <c r="AS19" s="43">
        <f>IF(AND(Timeline!$G$17&gt;0,$C19&lt;=AS$5+6,$D19&gt;=AS$5),1,0)</f>
        <v>0</v>
      </c>
      <c r="AT19" s="43">
        <f>IF(AND(Timeline!$G$17&gt;0,$C19&lt;=AT$5+6,$D19&gt;=AT$5),1,0)</f>
        <v>0</v>
      </c>
      <c r="AU19" s="43">
        <f>IF(AND(Timeline!$G$17&gt;0,$C19&lt;=AU$5+6,$D19&gt;=AU$5),1,0)</f>
        <v>0</v>
      </c>
      <c r="AV19" s="43">
        <f>IF(AND(Timeline!$G$17&gt;0,$C19&lt;=AV$5+6,$D19&gt;=AV$5),1,0)</f>
        <v>0</v>
      </c>
      <c r="AW19" s="43">
        <f>IF(AND(Timeline!$G$17&gt;0,$C19&lt;=AW$5+6,$D19&gt;=AW$5),1,0)</f>
        <v>0</v>
      </c>
    </row>
    <row r="21" spans="1:49">
      <c r="B21" s="34" t="s">
        <v>142</v>
      </c>
    </row>
  </sheetData>
  <conditionalFormatting sqref="E7:AW18">
    <cfRule type="expression" dxfId="9" priority="1">
      <formula>E7=1</formula>
    </cfRule>
  </conditionalFormatting>
  <conditionalFormatting sqref="E19:AW19">
    <cfRule type="expression" dxfId="8" priority="2">
      <formula>E19=1</formula>
    </cfRule>
  </conditionalFormatting>
  <conditionalFormatting sqref="E4:AW4">
    <cfRule type="expression" dxfId="7" priority="3">
      <formula>AND(TODAY()&gt;=E$5,TODAY()&lt;E$5+7)</formula>
    </cfRule>
  </conditionalFormatting>
  <conditionalFormatting sqref="E6:AW6">
    <cfRule type="expression" dxfId="6" priority="4">
      <formula>E6&gt;0</formula>
    </cfRule>
  </conditionalFormatting>
  <pageMargins left="0.75" right="0.75" top="1" bottom="1" header="0.5" footer="0.5"/>
  <pageSetup fitToHeight="0" orientation="landscape"/>
  <headerFooter>
    <oddFooter>&amp;LFree template from rumaruma.com.my&amp;RPage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434F58"/>
    <pageSetUpPr fitToPage="1"/>
  </sheetPr>
  <dimension ref="A1:H26"/>
  <sheetViews>
    <sheetView workbookViewId="0">
      <pane xSplit="1" ySplit="4" topLeftCell="B5" activePane="bottomRight" state="frozen"/>
      <selection pane="bottomRight"/>
      <selection pane="bottomLeft"/>
      <selection pane="topRight"/>
    </sheetView>
  </sheetViews>
  <sheetFormatPr defaultRowHeight="15"/>
  <cols>
    <col min="1" max="1" width="42" customWidth="1"/>
    <col min="2" max="2" width="34" customWidth="1"/>
    <col min="3" max="3" width="16" customWidth="1"/>
    <col min="4" max="4" width="12" customWidth="1"/>
    <col min="5" max="5" width="16" customWidth="1"/>
    <col min="6" max="6" width="10" customWidth="1"/>
    <col min="7" max="7" width="13" customWidth="1"/>
    <col min="8" max="8" width="52" customWidth="1"/>
  </cols>
  <sheetData>
    <row r="1" spans="1:8" ht="26.1" customHeight="1">
      <c r="A1" s="20" t="s">
        <v>143</v>
      </c>
    </row>
    <row r="2" spans="1:8">
      <c r="A2" s="2" t="s">
        <v>144</v>
      </c>
    </row>
    <row r="4" spans="1:8" ht="32.1" customHeight="1">
      <c r="A4" s="21" t="s">
        <v>145</v>
      </c>
      <c r="B4" s="21" t="s">
        <v>146</v>
      </c>
      <c r="C4" s="21" t="s">
        <v>147</v>
      </c>
      <c r="D4" s="21" t="s">
        <v>148</v>
      </c>
      <c r="E4" s="21" t="s">
        <v>149</v>
      </c>
      <c r="F4" s="21" t="s">
        <v>150</v>
      </c>
      <c r="G4" s="21" t="s">
        <v>22</v>
      </c>
      <c r="H4" s="21" t="s">
        <v>54</v>
      </c>
    </row>
    <row r="5" spans="1:8" ht="32.1" customHeight="1">
      <c r="A5" s="26" t="s">
        <v>151</v>
      </c>
      <c r="B5" s="26" t="s">
        <v>66</v>
      </c>
      <c r="C5" s="24">
        <f>IFERROR(INDEX(Timeline!$H$5:$H$16,MATCH(B5,Timeline!$B$5:$B$16,0)),"")</f>
        <v>46363</v>
      </c>
      <c r="D5" s="17">
        <v>5</v>
      </c>
      <c r="E5" s="24">
        <f>IF(C5="","",WORKDAY.INTL(C5,-D5,IF(SatWork="Yes","0000001","0000011"),HolidayDates))</f>
        <v>46357</v>
      </c>
      <c r="F5" s="18">
        <f ca="1">IF(E5="","",E5-TODAY())</f>
        <v>47</v>
      </c>
      <c r="G5" s="17" t="s">
        <v>152</v>
      </c>
      <c r="H5" s="26" t="s">
        <v>153</v>
      </c>
    </row>
    <row r="6" spans="1:8" ht="32.1" customHeight="1">
      <c r="A6" s="26" t="s">
        <v>154</v>
      </c>
      <c r="B6" s="26" t="s">
        <v>66</v>
      </c>
      <c r="C6" s="24">
        <f>IFERROR(INDEX(Timeline!$H$5:$H$16,MATCH(B6,Timeline!$B$5:$B$16,0)),"")</f>
        <v>46363</v>
      </c>
      <c r="D6" s="17">
        <v>5</v>
      </c>
      <c r="E6" s="24">
        <f>IF(C6="","",WORKDAY.INTL(C6,-D6,IF(SatWork="Yes","0000001","0000011"),HolidayDates))</f>
        <v>46357</v>
      </c>
      <c r="F6" s="18">
        <f ca="1">IF(E6="","",E6-TODAY())</f>
        <v>47</v>
      </c>
      <c r="G6" s="17" t="s">
        <v>152</v>
      </c>
      <c r="H6" s="26" t="s">
        <v>155</v>
      </c>
    </row>
    <row r="7" spans="1:8" ht="32.1" customHeight="1">
      <c r="A7" s="26" t="s">
        <v>156</v>
      </c>
      <c r="B7" s="26" t="s">
        <v>66</v>
      </c>
      <c r="C7" s="24">
        <f>IFERROR(INDEX(Timeline!$H$5:$H$16,MATCH(B7,Timeline!$B$5:$B$16,0)),"")</f>
        <v>46363</v>
      </c>
      <c r="D7" s="17">
        <v>5</v>
      </c>
      <c r="E7" s="24">
        <f>IF(C7="","",WORKDAY.INTL(C7,-D7,IF(SatWork="Yes","0000001","0000011"),HolidayDates))</f>
        <v>46357</v>
      </c>
      <c r="F7" s="18">
        <f ca="1">IF(E7="","",E7-TODAY())</f>
        <v>47</v>
      </c>
      <c r="G7" s="17" t="s">
        <v>152</v>
      </c>
      <c r="H7" s="26" t="s">
        <v>157</v>
      </c>
    </row>
    <row r="8" spans="1:8" ht="32.1" customHeight="1">
      <c r="A8" s="26" t="s">
        <v>158</v>
      </c>
      <c r="B8" s="26" t="s">
        <v>66</v>
      </c>
      <c r="C8" s="24">
        <f>IFERROR(INDEX(Timeline!$H$5:$H$16,MATCH(B8,Timeline!$B$5:$B$16,0)),"")</f>
        <v>46363</v>
      </c>
      <c r="D8" s="17">
        <v>5</v>
      </c>
      <c r="E8" s="24">
        <f>IF(C8="","",WORKDAY.INTL(C8,-D8,IF(SatWork="Yes","0000001","0000011"),HolidayDates))</f>
        <v>46357</v>
      </c>
      <c r="F8" s="18">
        <f ca="1">IF(E8="","",E8-TODAY())</f>
        <v>47</v>
      </c>
      <c r="G8" s="17" t="s">
        <v>152</v>
      </c>
      <c r="H8" s="26" t="s">
        <v>159</v>
      </c>
    </row>
    <row r="9" spans="1:8" ht="32.1" customHeight="1">
      <c r="A9" s="26" t="s">
        <v>160</v>
      </c>
      <c r="B9" s="26" t="s">
        <v>72</v>
      </c>
      <c r="C9" s="24">
        <f>IFERROR(INDEX(Timeline!$H$5:$H$16,MATCH(B9,Timeline!$B$5:$B$16,0)),"")</f>
        <v>46395</v>
      </c>
      <c r="D9" s="17">
        <v>10</v>
      </c>
      <c r="E9" s="24">
        <f>IF(C9="","",WORKDAY.INTL(C9,-D9,IF(SatWork="Yes","0000001","0000011"),HolidayDates))</f>
        <v>46382</v>
      </c>
      <c r="F9" s="18">
        <f ca="1">IF(E9="","",E9-TODAY())</f>
        <v>72</v>
      </c>
      <c r="G9" s="17" t="s">
        <v>152</v>
      </c>
      <c r="H9" s="26" t="s">
        <v>161</v>
      </c>
    </row>
    <row r="10" spans="1:8" ht="32.1" customHeight="1">
      <c r="A10" s="26" t="s">
        <v>162</v>
      </c>
      <c r="B10" s="26" t="s">
        <v>74</v>
      </c>
      <c r="C10" s="24">
        <f>IFERROR(INDEX(Timeline!$H$5:$H$16,MATCH(B10,Timeline!$B$5:$B$16,0)),"")</f>
        <v>46409</v>
      </c>
      <c r="D10" s="17">
        <v>20</v>
      </c>
      <c r="E10" s="24">
        <f>IF(C10="","",WORKDAY.INTL(C10,-D10,IF(SatWork="Yes","0000001","0000011"),HolidayDates))</f>
        <v>46385</v>
      </c>
      <c r="F10" s="18">
        <f ca="1">IF(E10="","",E10-TODAY())</f>
        <v>75</v>
      </c>
      <c r="G10" s="17" t="s">
        <v>152</v>
      </c>
      <c r="H10" s="26" t="s">
        <v>163</v>
      </c>
    </row>
    <row r="11" spans="1:8" ht="32.1" customHeight="1">
      <c r="A11" s="26" t="s">
        <v>164</v>
      </c>
      <c r="B11" s="26" t="s">
        <v>77</v>
      </c>
      <c r="C11" s="24">
        <f>IFERROR(INDEX(Timeline!$H$5:$H$16,MATCH(B11,Timeline!$B$5:$B$16,0)),"")</f>
        <v>46419</v>
      </c>
      <c r="D11" s="17">
        <v>5</v>
      </c>
      <c r="E11" s="24">
        <f>IF(C11="","",WORKDAY.INTL(C11,-D11,IF(SatWork="Yes","0000001","0000011"),HolidayDates))</f>
        <v>46413</v>
      </c>
      <c r="F11" s="18">
        <f ca="1">IF(E11="","",E11-TODAY())</f>
        <v>103</v>
      </c>
      <c r="G11" s="17" t="s">
        <v>152</v>
      </c>
      <c r="H11" s="26" t="s">
        <v>165</v>
      </c>
    </row>
    <row r="12" spans="1:8" ht="32.1" customHeight="1">
      <c r="A12" s="26" t="s">
        <v>166</v>
      </c>
      <c r="B12" s="26" t="s">
        <v>80</v>
      </c>
      <c r="C12" s="24">
        <f>IFERROR(INDEX(Timeline!$H$5:$H$16,MATCH(B12,Timeline!$B$5:$B$16,0)),"")</f>
        <v>46438</v>
      </c>
      <c r="D12" s="17">
        <v>10</v>
      </c>
      <c r="E12" s="24">
        <f>IF(C12="","",WORKDAY.INTL(C12,-D12,IF(SatWork="Yes","0000001","0000011"),HolidayDates))</f>
        <v>46415</v>
      </c>
      <c r="F12" s="18">
        <f ca="1">IF(E12="","",E12-TODAY())</f>
        <v>105</v>
      </c>
      <c r="G12" s="17" t="s">
        <v>152</v>
      </c>
      <c r="H12" s="26" t="s">
        <v>167</v>
      </c>
    </row>
    <row r="13" spans="1:8" ht="32.1" customHeight="1">
      <c r="A13" s="26" t="s">
        <v>168</v>
      </c>
      <c r="B13" s="26" t="s">
        <v>80</v>
      </c>
      <c r="C13" s="24">
        <f>IFERROR(INDEX(Timeline!$H$5:$H$16,MATCH(B13,Timeline!$B$5:$B$16,0)),"")</f>
        <v>46438</v>
      </c>
      <c r="D13" s="17">
        <v>10</v>
      </c>
      <c r="E13" s="24">
        <f>IF(C13="","",WORKDAY.INTL(C13,-D13,IF(SatWork="Yes","0000001","0000011"),HolidayDates))</f>
        <v>46415</v>
      </c>
      <c r="F13" s="18">
        <f ca="1">IF(E13="","",E13-TODAY())</f>
        <v>105</v>
      </c>
      <c r="G13" s="17" t="s">
        <v>152</v>
      </c>
      <c r="H13" s="26" t="s">
        <v>169</v>
      </c>
    </row>
    <row r="14" spans="1:8" ht="32.1" customHeight="1">
      <c r="A14" s="26" t="s">
        <v>170</v>
      </c>
      <c r="B14" s="26" t="s">
        <v>80</v>
      </c>
      <c r="C14" s="24">
        <f>IFERROR(INDEX(Timeline!$H$5:$H$16,MATCH(B14,Timeline!$B$5:$B$16,0)),"")</f>
        <v>46438</v>
      </c>
      <c r="D14" s="17">
        <v>10</v>
      </c>
      <c r="E14" s="24">
        <f>IF(C14="","",WORKDAY.INTL(C14,-D14,IF(SatWork="Yes","0000001","0000011"),HolidayDates))</f>
        <v>46415</v>
      </c>
      <c r="F14" s="18">
        <f ca="1">IF(E14="","",E14-TODAY())</f>
        <v>105</v>
      </c>
      <c r="G14" s="17" t="s">
        <v>152</v>
      </c>
      <c r="H14" s="26"/>
    </row>
    <row r="15" spans="1:8" ht="32.1" customHeight="1">
      <c r="A15" s="26" t="s">
        <v>171</v>
      </c>
      <c r="B15" s="26" t="s">
        <v>82</v>
      </c>
      <c r="C15" s="24">
        <f>IFERROR(INDEX(Timeline!$H$5:$H$16,MATCH(B15,Timeline!$B$5:$B$16,0)),"")</f>
        <v>46448</v>
      </c>
      <c r="D15" s="17">
        <v>5</v>
      </c>
      <c r="E15" s="24">
        <f>IF(C15="","",WORKDAY.INTL(C15,-D15,IF(SatWork="Yes","0000001","0000011"),HolidayDates))</f>
        <v>46442</v>
      </c>
      <c r="F15" s="18">
        <f ca="1">IF(E15="","",E15-TODAY())</f>
        <v>132</v>
      </c>
      <c r="G15" s="17" t="s">
        <v>152</v>
      </c>
      <c r="H15" s="26"/>
    </row>
    <row r="16" spans="1:8" ht="32.1" customHeight="1">
      <c r="A16" s="26" t="s">
        <v>172</v>
      </c>
      <c r="B16" s="26" t="s">
        <v>85</v>
      </c>
      <c r="C16" s="24">
        <f>IFERROR(INDEX(Timeline!$H$5:$H$16,MATCH(B16,Timeline!$B$5:$B$16,0)),"")</f>
        <v>46450</v>
      </c>
      <c r="D16" s="17">
        <v>10</v>
      </c>
      <c r="E16" s="24">
        <f>IF(C16="","",WORKDAY.INTL(C16,-D16,IF(SatWork="Yes","0000001","0000011"),HolidayDates))</f>
        <v>46438</v>
      </c>
      <c r="F16" s="18">
        <f ca="1">IF(E16="","",E16-TODAY())</f>
        <v>128</v>
      </c>
      <c r="G16" s="17" t="s">
        <v>152</v>
      </c>
      <c r="H16" s="26" t="s">
        <v>173</v>
      </c>
    </row>
    <row r="17" spans="1:8" ht="32.1" customHeight="1">
      <c r="A17" s="26" t="s">
        <v>174</v>
      </c>
      <c r="B17" s="26" t="s">
        <v>85</v>
      </c>
      <c r="C17" s="24">
        <f>IFERROR(INDEX(Timeline!$H$5:$H$16,MATCH(B17,Timeline!$B$5:$B$16,0)),"")</f>
        <v>46450</v>
      </c>
      <c r="D17" s="17">
        <v>15</v>
      </c>
      <c r="E17" s="24">
        <f>IF(C17="","",WORKDAY.INTL(C17,-D17,IF(SatWork="Yes","0000001","0000011"),HolidayDates))</f>
        <v>46433</v>
      </c>
      <c r="F17" s="18">
        <f ca="1">IF(E17="","",E17-TODAY())</f>
        <v>123</v>
      </c>
      <c r="G17" s="17" t="s">
        <v>152</v>
      </c>
      <c r="H17" s="26" t="s">
        <v>175</v>
      </c>
    </row>
    <row r="18" spans="1:8" ht="32.1" customHeight="1">
      <c r="A18" s="26" t="s">
        <v>176</v>
      </c>
      <c r="B18" s="26" t="s">
        <v>85</v>
      </c>
      <c r="C18" s="24">
        <f>IFERROR(INDEX(Timeline!$H$5:$H$16,MATCH(B18,Timeline!$B$5:$B$16,0)),"")</f>
        <v>46450</v>
      </c>
      <c r="D18" s="17">
        <v>10</v>
      </c>
      <c r="E18" s="24">
        <f>IF(C18="","",WORKDAY.INTL(C18,-D18,IF(SatWork="Yes","0000001","0000011"),HolidayDates))</f>
        <v>46438</v>
      </c>
      <c r="F18" s="18">
        <f ca="1">IF(E18="","",E18-TODAY())</f>
        <v>128</v>
      </c>
      <c r="G18" s="17" t="s">
        <v>152</v>
      </c>
      <c r="H18" s="26" t="s">
        <v>177</v>
      </c>
    </row>
    <row r="19" spans="1:8">
      <c r="A19" s="26"/>
      <c r="B19" s="26"/>
      <c r="C19" s="24" t="str">
        <f>IFERROR(INDEX(Timeline!$H$5:$H$16,MATCH(B19,Timeline!$B$5:$B$16,0)),"")</f>
        <v/>
      </c>
      <c r="D19" s="17"/>
      <c r="E19" s="24" t="str">
        <f>IF(OR(C19="",D19=""),"",WORKDAY.INTL(C19,-D19,IF(SatWork="Yes","0000001","0000011"),HolidayDates))</f>
        <v/>
      </c>
      <c r="F19" s="18" t="str">
        <f ca="1">IF(E19="","",E19-TODAY())</f>
        <v/>
      </c>
      <c r="G19" s="17"/>
      <c r="H19" s="26"/>
    </row>
    <row r="20" spans="1:8">
      <c r="A20" s="26"/>
      <c r="B20" s="26"/>
      <c r="C20" s="24" t="str">
        <f>IFERROR(INDEX(Timeline!$H$5:$H$16,MATCH(B20,Timeline!$B$5:$B$16,0)),"")</f>
        <v/>
      </c>
      <c r="D20" s="17"/>
      <c r="E20" s="24" t="str">
        <f>IF(OR(C20="",D20=""),"",WORKDAY.INTL(C20,-D20,IF(SatWork="Yes","0000001","0000011"),HolidayDates))</f>
        <v/>
      </c>
      <c r="F20" s="18" t="str">
        <f ca="1">IF(E20="","",E20-TODAY())</f>
        <v/>
      </c>
      <c r="G20" s="17"/>
      <c r="H20" s="26"/>
    </row>
    <row r="21" spans="1:8">
      <c r="A21" s="26"/>
      <c r="B21" s="26"/>
      <c r="C21" s="24" t="str">
        <f>IFERROR(INDEX(Timeline!$H$5:$H$16,MATCH(B21,Timeline!$B$5:$B$16,0)),"")</f>
        <v/>
      </c>
      <c r="D21" s="17"/>
      <c r="E21" s="24" t="str">
        <f>IF(OR(C21="",D21=""),"",WORKDAY.INTL(C21,-D21,IF(SatWork="Yes","0000001","0000011"),HolidayDates))</f>
        <v/>
      </c>
      <c r="F21" s="18" t="str">
        <f ca="1">IF(E21="","",E21-TODAY())</f>
        <v/>
      </c>
      <c r="G21" s="17"/>
      <c r="H21" s="26"/>
    </row>
    <row r="22" spans="1:8">
      <c r="A22" s="26"/>
      <c r="B22" s="26"/>
      <c r="C22" s="24" t="str">
        <f>IFERROR(INDEX(Timeline!$H$5:$H$16,MATCH(B22,Timeline!$B$5:$B$16,0)),"")</f>
        <v/>
      </c>
      <c r="D22" s="17"/>
      <c r="E22" s="24" t="str">
        <f>IF(OR(C22="",D22=""),"",WORKDAY.INTL(C22,-D22,IF(SatWork="Yes","0000001","0000011"),HolidayDates))</f>
        <v/>
      </c>
      <c r="F22" s="18" t="str">
        <f ca="1">IF(E22="","",E22-TODAY())</f>
        <v/>
      </c>
      <c r="G22" s="17"/>
      <c r="H22" s="26"/>
    </row>
    <row r="23" spans="1:8">
      <c r="A23" s="26"/>
      <c r="B23" s="26"/>
      <c r="C23" s="24" t="str">
        <f>IFERROR(INDEX(Timeline!$H$5:$H$16,MATCH(B23,Timeline!$B$5:$B$16,0)),"")</f>
        <v/>
      </c>
      <c r="D23" s="17"/>
      <c r="E23" s="24" t="str">
        <f>IF(OR(C23="",D23=""),"",WORKDAY.INTL(C23,-D23,IF(SatWork="Yes","0000001","0000011"),HolidayDates))</f>
        <v/>
      </c>
      <c r="F23" s="18" t="str">
        <f ca="1">IF(E23="","",E23-TODAY())</f>
        <v/>
      </c>
      <c r="G23" s="17"/>
      <c r="H23" s="26"/>
    </row>
    <row r="24" spans="1:8">
      <c r="A24" s="26"/>
      <c r="B24" s="26"/>
      <c r="C24" s="24" t="str">
        <f>IFERROR(INDEX(Timeline!$H$5:$H$16,MATCH(B24,Timeline!$B$5:$B$16,0)),"")</f>
        <v/>
      </c>
      <c r="D24" s="17"/>
      <c r="E24" s="24" t="str">
        <f>IF(OR(C24="",D24=""),"",WORKDAY.INTL(C24,-D24,IF(SatWork="Yes","0000001","0000011"),HolidayDates))</f>
        <v/>
      </c>
      <c r="F24" s="18" t="str">
        <f ca="1">IF(E24="","",E24-TODAY())</f>
        <v/>
      </c>
      <c r="G24" s="17"/>
      <c r="H24" s="26"/>
    </row>
    <row r="26" spans="1:8">
      <c r="A26" s="34" t="s">
        <v>178</v>
      </c>
    </row>
  </sheetData>
  <conditionalFormatting sqref="A5:H24">
    <cfRule type="expression" dxfId="5" priority="1">
      <formula>AND(ISNUMBER($F5),$F5&lt;0,$G5&lt;&gt;"Done",$G5&lt;&gt;"Ordered")</formula>
    </cfRule>
    <cfRule type="expression" dxfId="4" priority="2">
      <formula>AND(ISNUMBER($F5),$F5&lt;=14,$G5&lt;&gt;"Done",$G5&lt;&gt;"Ordered")</formula>
    </cfRule>
    <cfRule type="expression" dxfId="3" priority="3">
      <formula>OR($G5="Done",$G5="Ordered")</formula>
    </cfRule>
  </conditionalFormatting>
  <dataValidations count="1">
    <dataValidation type="list" allowBlank="1" sqref="G5:G24" xr:uid="{00000000-0002-0000-0300-000001000000}">
      <formula1>"To do,Ordered,Done"</formula1>
    </dataValidation>
  </dataValidations>
  <pageMargins left="0.75" right="0.75" top="1" bottom="1" header="0.5" footer="0.5"/>
  <pageSetup fitToHeight="0" orientation="landscape"/>
  <headerFooter>
    <oddFooter>&amp;LFree template from rumaruma.com.my&amp;RPage &amp;P of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300-000000000000}">
          <x14:formula1>
            <xm:f>Timeline!$B$5:$B$16</xm:f>
          </x14:formula1>
          <xm:sqref>B5:B24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434F58"/>
    <pageSetUpPr fitToPage="1"/>
  </sheetPr>
  <dimension ref="A1:G12"/>
  <sheetViews>
    <sheetView workbookViewId="0"/>
  </sheetViews>
  <sheetFormatPr defaultRowHeight="15"/>
  <cols>
    <col min="1" max="1" width="36" customWidth="1"/>
    <col min="2" max="2" width="34" customWidth="1"/>
    <col min="3" max="3" width="16" customWidth="1"/>
    <col min="4" max="4" width="12" customWidth="1"/>
    <col min="5" max="5" width="14" customWidth="1"/>
    <col min="6" max="6" width="16" customWidth="1"/>
    <col min="7" max="7" width="50" customWidth="1"/>
  </cols>
  <sheetData>
    <row r="1" spans="1:7" ht="26.1" customHeight="1">
      <c r="A1" s="20" t="s">
        <v>179</v>
      </c>
    </row>
    <row r="2" spans="1:7">
      <c r="A2" s="2" t="s">
        <v>180</v>
      </c>
    </row>
    <row r="3" spans="1:7">
      <c r="A3" s="5" t="s">
        <v>181</v>
      </c>
      <c r="B3" s="44">
        <f>ContractSum</f>
        <v>80000</v>
      </c>
    </row>
    <row r="5" spans="1:7" ht="32.1" customHeight="1">
      <c r="A5" s="21" t="s">
        <v>182</v>
      </c>
      <c r="B5" s="21" t="s">
        <v>183</v>
      </c>
      <c r="C5" s="21" t="s">
        <v>184</v>
      </c>
      <c r="D5" s="21" t="s">
        <v>185</v>
      </c>
      <c r="E5" s="21" t="s">
        <v>186</v>
      </c>
      <c r="F5" s="21" t="s">
        <v>187</v>
      </c>
      <c r="G5" s="21" t="s">
        <v>54</v>
      </c>
    </row>
    <row r="6" spans="1:7" ht="32.1" customHeight="1">
      <c r="A6" s="26" t="s">
        <v>188</v>
      </c>
      <c r="B6" s="26" t="s">
        <v>55</v>
      </c>
      <c r="C6" s="24">
        <f>IFERROR(INDEX(Timeline!$I$5:$I$16,MATCH(B6,Timeline!$B$5:$B$16,0)),"")</f>
        <v>46344</v>
      </c>
      <c r="D6" s="45">
        <v>0.2</v>
      </c>
      <c r="E6" s="46">
        <f>D6*ContractSum</f>
        <v>16000</v>
      </c>
      <c r="F6" s="47"/>
      <c r="G6" s="26" t="s">
        <v>189</v>
      </c>
    </row>
    <row r="7" spans="1:7" ht="32.1" customHeight="1">
      <c r="A7" s="26" t="s">
        <v>190</v>
      </c>
      <c r="B7" s="26" t="s">
        <v>66</v>
      </c>
      <c r="C7" s="24">
        <f>IFERROR(INDEX(Timeline!$I$5:$I$16,MATCH(B7,Timeline!$B$5:$B$16,0)),"")</f>
        <v>46375</v>
      </c>
      <c r="D7" s="45">
        <v>0.25</v>
      </c>
      <c r="E7" s="46">
        <f>D7*ContractSum</f>
        <v>20000</v>
      </c>
      <c r="F7" s="47"/>
      <c r="G7" s="26" t="s">
        <v>191</v>
      </c>
    </row>
    <row r="8" spans="1:7" ht="32.1" customHeight="1">
      <c r="A8" s="26" t="s">
        <v>192</v>
      </c>
      <c r="B8" s="26" t="s">
        <v>72</v>
      </c>
      <c r="C8" s="24">
        <f>IFERROR(INDEX(Timeline!$I$5:$I$16,MATCH(B8,Timeline!$B$5:$B$16,0)),"")</f>
        <v>46408</v>
      </c>
      <c r="D8" s="45">
        <v>0.25</v>
      </c>
      <c r="E8" s="46">
        <f>D8*ContractSum</f>
        <v>20000</v>
      </c>
      <c r="F8" s="47"/>
      <c r="G8" s="26" t="s">
        <v>193</v>
      </c>
    </row>
    <row r="9" spans="1:7" ht="32.1" customHeight="1">
      <c r="A9" s="26" t="s">
        <v>194</v>
      </c>
      <c r="B9" s="26" t="s">
        <v>77</v>
      </c>
      <c r="C9" s="24">
        <f>IFERROR(INDEX(Timeline!$I$5:$I$16,MATCH(B9,Timeline!$B$5:$B$16,0)),"")</f>
        <v>46437</v>
      </c>
      <c r="D9" s="45">
        <v>0.2</v>
      </c>
      <c r="E9" s="46">
        <f>D9*ContractSum</f>
        <v>16000</v>
      </c>
      <c r="F9" s="47"/>
      <c r="G9" s="26"/>
    </row>
    <row r="10" spans="1:7" ht="32.1" customHeight="1">
      <c r="A10" s="26" t="s">
        <v>195</v>
      </c>
      <c r="B10" s="26" t="s">
        <v>85</v>
      </c>
      <c r="C10" s="24">
        <f>IFERROR(INDEX(Timeline!$I$5:$I$16,MATCH(B10,Timeline!$B$5:$B$16,0)),"")</f>
        <v>46465</v>
      </c>
      <c r="D10" s="45">
        <v>0.1</v>
      </c>
      <c r="E10" s="46">
        <f>D10*ContractSum</f>
        <v>8000</v>
      </c>
      <c r="F10" s="47"/>
      <c r="G10" s="26" t="s">
        <v>196</v>
      </c>
    </row>
    <row r="11" spans="1:7">
      <c r="A11" s="48" t="s">
        <v>197</v>
      </c>
      <c r="B11" s="48"/>
      <c r="C11" s="48"/>
      <c r="D11" s="49">
        <f>SUM(D6:D10)</f>
        <v>0.99999999999999989</v>
      </c>
      <c r="E11" s="50">
        <f>SUM(E6:E10)</f>
        <v>80000</v>
      </c>
      <c r="F11" s="48"/>
      <c r="G11" s="48" t="str">
        <f>IF(ROUND(D11,4)=1,"Adds up to 100%","Check: the stages add up to "&amp;TEXT(D11,"0%"))</f>
        <v>Adds up to 100%</v>
      </c>
    </row>
    <row r="12" spans="1:7">
      <c r="A12" s="5" t="s">
        <v>198</v>
      </c>
      <c r="E12" s="44">
        <f>SUMIFS(E6:E10,F6:F10,"&lt;&gt;")</f>
        <v>0</v>
      </c>
    </row>
  </sheetData>
  <conditionalFormatting sqref="G11">
    <cfRule type="expression" dxfId="2" priority="1">
      <formula>ROUND($D$11,4)&lt;&gt;1</formula>
    </cfRule>
  </conditionalFormatting>
  <pageMargins left="0.75" right="0.75" top="1" bottom="1" header="0.5" footer="0.5"/>
  <pageSetup fitToHeight="0" orientation="landscape"/>
  <headerFooter>
    <oddFooter>&amp;LFree template from rumaruma.com.my&amp;RPage &amp;P of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400-000000000000}">
          <x14:formula1>
            <xm:f>Timeline!$B$5:$B$16</xm:f>
          </x14:formula1>
          <xm:sqref>B6:B10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434F58"/>
    <pageSetUpPr fitToPage="1"/>
  </sheetPr>
  <dimension ref="A1:H55"/>
  <sheetViews>
    <sheetView workbookViewId="0">
      <pane ySplit="4" topLeftCell="A5" activePane="bottomLeft" state="frozen"/>
      <selection pane="bottomLeft"/>
    </sheetView>
  </sheetViews>
  <sheetFormatPr defaultRowHeight="15"/>
  <cols>
    <col min="1" max="1" width="15" customWidth="1"/>
    <col min="2" max="2" width="30" customWidth="1"/>
    <col min="3" max="4" width="36" customWidth="1"/>
    <col min="5" max="5" width="18" customWidth="1"/>
    <col min="6" max="6" width="15" customWidth="1"/>
    <col min="7" max="7" width="9" customWidth="1"/>
    <col min="8" max="8" width="36" customWidth="1"/>
  </cols>
  <sheetData>
    <row r="1" spans="1:8" ht="26.1" customHeight="1">
      <c r="A1" s="20" t="s">
        <v>199</v>
      </c>
    </row>
    <row r="2" spans="1:8">
      <c r="A2" s="2" t="s">
        <v>200</v>
      </c>
    </row>
    <row r="4" spans="1:8" ht="32.1" customHeight="1">
      <c r="A4" s="21" t="s">
        <v>201</v>
      </c>
      <c r="B4" s="21" t="s">
        <v>43</v>
      </c>
      <c r="C4" s="21" t="s">
        <v>202</v>
      </c>
      <c r="D4" s="21" t="s">
        <v>203</v>
      </c>
      <c r="E4" s="21" t="s">
        <v>204</v>
      </c>
      <c r="F4" s="21" t="s">
        <v>205</v>
      </c>
      <c r="G4" s="21" t="s">
        <v>206</v>
      </c>
      <c r="H4" s="21" t="s">
        <v>207</v>
      </c>
    </row>
    <row r="5" spans="1:8" ht="32.1" customHeight="1">
      <c r="A5" s="51">
        <v>46370</v>
      </c>
      <c r="B5" s="52" t="s">
        <v>66</v>
      </c>
      <c r="C5" s="52" t="s">
        <v>208</v>
      </c>
      <c r="D5" s="52" t="s">
        <v>209</v>
      </c>
      <c r="E5" s="52" t="s">
        <v>210</v>
      </c>
      <c r="F5" s="51">
        <v>46372</v>
      </c>
      <c r="G5" s="52" t="s">
        <v>211</v>
      </c>
      <c r="H5" s="52" t="s">
        <v>212</v>
      </c>
    </row>
    <row r="6" spans="1:8">
      <c r="A6" s="53"/>
      <c r="B6" s="26"/>
      <c r="C6" s="26"/>
      <c r="D6" s="26"/>
      <c r="E6" s="26"/>
      <c r="F6" s="53"/>
      <c r="G6" s="26"/>
      <c r="H6" s="26"/>
    </row>
    <row r="7" spans="1:8">
      <c r="A7" s="53"/>
      <c r="B7" s="26"/>
      <c r="C7" s="26"/>
      <c r="D7" s="26"/>
      <c r="E7" s="26"/>
      <c r="F7" s="53"/>
      <c r="G7" s="26"/>
      <c r="H7" s="26"/>
    </row>
    <row r="8" spans="1:8">
      <c r="A8" s="53"/>
      <c r="B8" s="26"/>
      <c r="C8" s="26"/>
      <c r="D8" s="26"/>
      <c r="E8" s="26"/>
      <c r="F8" s="53"/>
      <c r="G8" s="26"/>
      <c r="H8" s="26"/>
    </row>
    <row r="9" spans="1:8">
      <c r="A9" s="53"/>
      <c r="B9" s="26"/>
      <c r="C9" s="26"/>
      <c r="D9" s="26"/>
      <c r="E9" s="26"/>
      <c r="F9" s="53"/>
      <c r="G9" s="26"/>
      <c r="H9" s="26"/>
    </row>
    <row r="10" spans="1:8">
      <c r="A10" s="53"/>
      <c r="B10" s="26"/>
      <c r="C10" s="26"/>
      <c r="D10" s="26"/>
      <c r="E10" s="26"/>
      <c r="F10" s="53"/>
      <c r="G10" s="26"/>
      <c r="H10" s="26"/>
    </row>
    <row r="11" spans="1:8">
      <c r="A11" s="53"/>
      <c r="B11" s="26"/>
      <c r="C11" s="26"/>
      <c r="D11" s="26"/>
      <c r="E11" s="26"/>
      <c r="F11" s="53"/>
      <c r="G11" s="26"/>
      <c r="H11" s="26"/>
    </row>
    <row r="12" spans="1:8">
      <c r="A12" s="53"/>
      <c r="B12" s="26"/>
      <c r="C12" s="26"/>
      <c r="D12" s="26"/>
      <c r="E12" s="26"/>
      <c r="F12" s="53"/>
      <c r="G12" s="26"/>
      <c r="H12" s="26"/>
    </row>
    <row r="13" spans="1:8">
      <c r="A13" s="53"/>
      <c r="B13" s="26"/>
      <c r="C13" s="26"/>
      <c r="D13" s="26"/>
      <c r="E13" s="26"/>
      <c r="F13" s="53"/>
      <c r="G13" s="26"/>
      <c r="H13" s="26"/>
    </row>
    <row r="14" spans="1:8">
      <c r="A14" s="53"/>
      <c r="B14" s="26"/>
      <c r="C14" s="26"/>
      <c r="D14" s="26"/>
      <c r="E14" s="26"/>
      <c r="F14" s="53"/>
      <c r="G14" s="26"/>
      <c r="H14" s="26"/>
    </row>
    <row r="15" spans="1:8">
      <c r="A15" s="53"/>
      <c r="B15" s="26"/>
      <c r="C15" s="26"/>
      <c r="D15" s="26"/>
      <c r="E15" s="26"/>
      <c r="F15" s="53"/>
      <c r="G15" s="26"/>
      <c r="H15" s="26"/>
    </row>
    <row r="16" spans="1:8">
      <c r="A16" s="53"/>
      <c r="B16" s="26"/>
      <c r="C16" s="26"/>
      <c r="D16" s="26"/>
      <c r="E16" s="26"/>
      <c r="F16" s="53"/>
      <c r="G16" s="26"/>
      <c r="H16" s="26"/>
    </row>
    <row r="17" spans="1:8">
      <c r="A17" s="53"/>
      <c r="B17" s="26"/>
      <c r="C17" s="26"/>
      <c r="D17" s="26"/>
      <c r="E17" s="26"/>
      <c r="F17" s="53"/>
      <c r="G17" s="26"/>
      <c r="H17" s="26"/>
    </row>
    <row r="18" spans="1:8">
      <c r="A18" s="53"/>
      <c r="B18" s="26"/>
      <c r="C18" s="26"/>
      <c r="D18" s="26"/>
      <c r="E18" s="26"/>
      <c r="F18" s="53"/>
      <c r="G18" s="26"/>
      <c r="H18" s="26"/>
    </row>
    <row r="19" spans="1:8">
      <c r="A19" s="53"/>
      <c r="B19" s="26"/>
      <c r="C19" s="26"/>
      <c r="D19" s="26"/>
      <c r="E19" s="26"/>
      <c r="F19" s="53"/>
      <c r="G19" s="26"/>
      <c r="H19" s="26"/>
    </row>
    <row r="20" spans="1:8">
      <c r="A20" s="53"/>
      <c r="B20" s="26"/>
      <c r="C20" s="26"/>
      <c r="D20" s="26"/>
      <c r="E20" s="26"/>
      <c r="F20" s="53"/>
      <c r="G20" s="26"/>
      <c r="H20" s="26"/>
    </row>
    <row r="21" spans="1:8">
      <c r="A21" s="53"/>
      <c r="B21" s="26"/>
      <c r="C21" s="26"/>
      <c r="D21" s="26"/>
      <c r="E21" s="26"/>
      <c r="F21" s="53"/>
      <c r="G21" s="26"/>
      <c r="H21" s="26"/>
    </row>
    <row r="22" spans="1:8">
      <c r="A22" s="53"/>
      <c r="B22" s="26"/>
      <c r="C22" s="26"/>
      <c r="D22" s="26"/>
      <c r="E22" s="26"/>
      <c r="F22" s="53"/>
      <c r="G22" s="26"/>
      <c r="H22" s="26"/>
    </row>
    <row r="23" spans="1:8">
      <c r="A23" s="53"/>
      <c r="B23" s="26"/>
      <c r="C23" s="26"/>
      <c r="D23" s="26"/>
      <c r="E23" s="26"/>
      <c r="F23" s="53"/>
      <c r="G23" s="26"/>
      <c r="H23" s="26"/>
    </row>
    <row r="24" spans="1:8">
      <c r="A24" s="53"/>
      <c r="B24" s="26"/>
      <c r="C24" s="26"/>
      <c r="D24" s="26"/>
      <c r="E24" s="26"/>
      <c r="F24" s="53"/>
      <c r="G24" s="26"/>
      <c r="H24" s="26"/>
    </row>
    <row r="25" spans="1:8">
      <c r="A25" s="53"/>
      <c r="B25" s="26"/>
      <c r="C25" s="26"/>
      <c r="D25" s="26"/>
      <c r="E25" s="26"/>
      <c r="F25" s="53"/>
      <c r="G25" s="26"/>
      <c r="H25" s="26"/>
    </row>
    <row r="26" spans="1:8">
      <c r="A26" s="53"/>
      <c r="B26" s="26"/>
      <c r="C26" s="26"/>
      <c r="D26" s="26"/>
      <c r="E26" s="26"/>
      <c r="F26" s="53"/>
      <c r="G26" s="26"/>
      <c r="H26" s="26"/>
    </row>
    <row r="27" spans="1:8">
      <c r="A27" s="53"/>
      <c r="B27" s="26"/>
      <c r="C27" s="26"/>
      <c r="D27" s="26"/>
      <c r="E27" s="26"/>
      <c r="F27" s="53"/>
      <c r="G27" s="26"/>
      <c r="H27" s="26"/>
    </row>
    <row r="28" spans="1:8">
      <c r="A28" s="53"/>
      <c r="B28" s="26"/>
      <c r="C28" s="26"/>
      <c r="D28" s="26"/>
      <c r="E28" s="26"/>
      <c r="F28" s="53"/>
      <c r="G28" s="26"/>
      <c r="H28" s="26"/>
    </row>
    <row r="29" spans="1:8">
      <c r="A29" s="53"/>
      <c r="B29" s="26"/>
      <c r="C29" s="26"/>
      <c r="D29" s="26"/>
      <c r="E29" s="26"/>
      <c r="F29" s="53"/>
      <c r="G29" s="26"/>
      <c r="H29" s="26"/>
    </row>
    <row r="30" spans="1:8">
      <c r="A30" s="53"/>
      <c r="B30" s="26"/>
      <c r="C30" s="26"/>
      <c r="D30" s="26"/>
      <c r="E30" s="26"/>
      <c r="F30" s="53"/>
      <c r="G30" s="26"/>
      <c r="H30" s="26"/>
    </row>
    <row r="31" spans="1:8">
      <c r="A31" s="53"/>
      <c r="B31" s="26"/>
      <c r="C31" s="26"/>
      <c r="D31" s="26"/>
      <c r="E31" s="26"/>
      <c r="F31" s="53"/>
      <c r="G31" s="26"/>
      <c r="H31" s="26"/>
    </row>
    <row r="32" spans="1:8">
      <c r="A32" s="53"/>
      <c r="B32" s="26"/>
      <c r="C32" s="26"/>
      <c r="D32" s="26"/>
      <c r="E32" s="26"/>
      <c r="F32" s="53"/>
      <c r="G32" s="26"/>
      <c r="H32" s="26"/>
    </row>
    <row r="33" spans="1:8">
      <c r="A33" s="53"/>
      <c r="B33" s="26"/>
      <c r="C33" s="26"/>
      <c r="D33" s="26"/>
      <c r="E33" s="26"/>
      <c r="F33" s="53"/>
      <c r="G33" s="26"/>
      <c r="H33" s="26"/>
    </row>
    <row r="34" spans="1:8">
      <c r="A34" s="53"/>
      <c r="B34" s="26"/>
      <c r="C34" s="26"/>
      <c r="D34" s="26"/>
      <c r="E34" s="26"/>
      <c r="F34" s="53"/>
      <c r="G34" s="26"/>
      <c r="H34" s="26"/>
    </row>
    <row r="35" spans="1:8">
      <c r="A35" s="53"/>
      <c r="B35" s="26"/>
      <c r="C35" s="26"/>
      <c r="D35" s="26"/>
      <c r="E35" s="26"/>
      <c r="F35" s="53"/>
      <c r="G35" s="26"/>
      <c r="H35" s="26"/>
    </row>
    <row r="36" spans="1:8">
      <c r="A36" s="53"/>
      <c r="B36" s="26"/>
      <c r="C36" s="26"/>
      <c r="D36" s="26"/>
      <c r="E36" s="26"/>
      <c r="F36" s="53"/>
      <c r="G36" s="26"/>
      <c r="H36" s="26"/>
    </row>
    <row r="37" spans="1:8">
      <c r="A37" s="53"/>
      <c r="B37" s="26"/>
      <c r="C37" s="26"/>
      <c r="D37" s="26"/>
      <c r="E37" s="26"/>
      <c r="F37" s="53"/>
      <c r="G37" s="26"/>
      <c r="H37" s="26"/>
    </row>
    <row r="38" spans="1:8">
      <c r="A38" s="53"/>
      <c r="B38" s="26"/>
      <c r="C38" s="26"/>
      <c r="D38" s="26"/>
      <c r="E38" s="26"/>
      <c r="F38" s="53"/>
      <c r="G38" s="26"/>
      <c r="H38" s="26"/>
    </row>
    <row r="39" spans="1:8">
      <c r="A39" s="53"/>
      <c r="B39" s="26"/>
      <c r="C39" s="26"/>
      <c r="D39" s="26"/>
      <c r="E39" s="26"/>
      <c r="F39" s="53"/>
      <c r="G39" s="26"/>
      <c r="H39" s="26"/>
    </row>
    <row r="40" spans="1:8">
      <c r="A40" s="53"/>
      <c r="B40" s="26"/>
      <c r="C40" s="26"/>
      <c r="D40" s="26"/>
      <c r="E40" s="26"/>
      <c r="F40" s="53"/>
      <c r="G40" s="26"/>
      <c r="H40" s="26"/>
    </row>
    <row r="41" spans="1:8">
      <c r="A41" s="53"/>
      <c r="B41" s="26"/>
      <c r="C41" s="26"/>
      <c r="D41" s="26"/>
      <c r="E41" s="26"/>
      <c r="F41" s="53"/>
      <c r="G41" s="26"/>
      <c r="H41" s="26"/>
    </row>
    <row r="42" spans="1:8">
      <c r="A42" s="53"/>
      <c r="B42" s="26"/>
      <c r="C42" s="26"/>
      <c r="D42" s="26"/>
      <c r="E42" s="26"/>
      <c r="F42" s="53"/>
      <c r="G42" s="26"/>
      <c r="H42" s="26"/>
    </row>
    <row r="43" spans="1:8">
      <c r="A43" s="53"/>
      <c r="B43" s="26"/>
      <c r="C43" s="26"/>
      <c r="D43" s="26"/>
      <c r="E43" s="26"/>
      <c r="F43" s="53"/>
      <c r="G43" s="26"/>
      <c r="H43" s="26"/>
    </row>
    <row r="44" spans="1:8">
      <c r="A44" s="53"/>
      <c r="B44" s="26"/>
      <c r="C44" s="26"/>
      <c r="D44" s="26"/>
      <c r="E44" s="26"/>
      <c r="F44" s="53"/>
      <c r="G44" s="26"/>
      <c r="H44" s="26"/>
    </row>
    <row r="45" spans="1:8">
      <c r="A45" s="53"/>
      <c r="B45" s="26"/>
      <c r="C45" s="26"/>
      <c r="D45" s="26"/>
      <c r="E45" s="26"/>
      <c r="F45" s="53"/>
      <c r="G45" s="26"/>
      <c r="H45" s="26"/>
    </row>
    <row r="46" spans="1:8">
      <c r="A46" s="53"/>
      <c r="B46" s="26"/>
      <c r="C46" s="26"/>
      <c r="D46" s="26"/>
      <c r="E46" s="26"/>
      <c r="F46" s="53"/>
      <c r="G46" s="26"/>
      <c r="H46" s="26"/>
    </row>
    <row r="47" spans="1:8">
      <c r="A47" s="53"/>
      <c r="B47" s="26"/>
      <c r="C47" s="26"/>
      <c r="D47" s="26"/>
      <c r="E47" s="26"/>
      <c r="F47" s="53"/>
      <c r="G47" s="26"/>
      <c r="H47" s="26"/>
    </row>
    <row r="48" spans="1:8">
      <c r="A48" s="53"/>
      <c r="B48" s="26"/>
      <c r="C48" s="26"/>
      <c r="D48" s="26"/>
      <c r="E48" s="26"/>
      <c r="F48" s="53"/>
      <c r="G48" s="26"/>
      <c r="H48" s="26"/>
    </row>
    <row r="49" spans="1:8">
      <c r="A49" s="53"/>
      <c r="B49" s="26"/>
      <c r="C49" s="26"/>
      <c r="D49" s="26"/>
      <c r="E49" s="26"/>
      <c r="F49" s="53"/>
      <c r="G49" s="26"/>
      <c r="H49" s="26"/>
    </row>
    <row r="50" spans="1:8">
      <c r="A50" s="53"/>
      <c r="B50" s="26"/>
      <c r="C50" s="26"/>
      <c r="D50" s="26"/>
      <c r="E50" s="26"/>
      <c r="F50" s="53"/>
      <c r="G50" s="26"/>
      <c r="H50" s="26"/>
    </row>
    <row r="51" spans="1:8">
      <c r="A51" s="53"/>
      <c r="B51" s="26"/>
      <c r="C51" s="26"/>
      <c r="D51" s="26"/>
      <c r="E51" s="26"/>
      <c r="F51" s="53"/>
      <c r="G51" s="26"/>
      <c r="H51" s="26"/>
    </row>
    <row r="52" spans="1:8">
      <c r="A52" s="53"/>
      <c r="B52" s="26"/>
      <c r="C52" s="26"/>
      <c r="D52" s="26"/>
      <c r="E52" s="26"/>
      <c r="F52" s="53"/>
      <c r="G52" s="26"/>
      <c r="H52" s="26"/>
    </row>
    <row r="53" spans="1:8">
      <c r="A53" s="53"/>
      <c r="B53" s="26"/>
      <c r="C53" s="26"/>
      <c r="D53" s="26"/>
      <c r="E53" s="26"/>
      <c r="F53" s="53"/>
      <c r="G53" s="26"/>
      <c r="H53" s="26"/>
    </row>
    <row r="54" spans="1:8">
      <c r="A54" s="53"/>
      <c r="B54" s="26"/>
      <c r="C54" s="26"/>
      <c r="D54" s="26"/>
      <c r="E54" s="26"/>
      <c r="F54" s="53"/>
      <c r="G54" s="26"/>
      <c r="H54" s="26"/>
    </row>
    <row r="55" spans="1:8">
      <c r="A55" s="53"/>
      <c r="B55" s="26"/>
      <c r="C55" s="26"/>
      <c r="D55" s="26"/>
      <c r="E55" s="26"/>
      <c r="F55" s="53"/>
      <c r="G55" s="26"/>
      <c r="H55" s="26"/>
    </row>
  </sheetData>
  <conditionalFormatting sqref="G5:G55">
    <cfRule type="expression" dxfId="1" priority="1">
      <formula>G5="No"</formula>
    </cfRule>
    <cfRule type="expression" dxfId="0" priority="2">
      <formula>G5="Yes"</formula>
    </cfRule>
  </conditionalFormatting>
  <dataValidations count="1">
    <dataValidation type="list" allowBlank="1" sqref="G5:G55" xr:uid="{00000000-0002-0000-0500-000001000000}">
      <formula1>"Yes,No"</formula1>
    </dataValidation>
  </dataValidations>
  <pageMargins left="0.75" right="0.75" top="1" bottom="1" header="0.5" footer="0.5"/>
  <pageSetup fitToHeight="0" orientation="landscape"/>
  <headerFooter>
    <oddFooter>&amp;LFree template from rumaruma.com.my&amp;RPage &amp;P of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500-000000000000}">
          <x14:formula1>
            <xm:f>Timeline!$B$5:$B$16</xm:f>
          </x14:formula1>
          <xm:sqref>B5:B55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A9B89F"/>
    <pageSetUpPr fitToPage="1"/>
  </sheetPr>
  <dimension ref="A1:C200"/>
  <sheetViews>
    <sheetView workbookViewId="0">
      <pane ySplit="5" topLeftCell="A6" activePane="bottomLeft" state="frozen"/>
      <selection pane="bottomLeft"/>
    </sheetView>
  </sheetViews>
  <sheetFormatPr defaultRowHeight="15"/>
  <cols>
    <col min="1" max="1" width="18" customWidth="1"/>
    <col min="2" max="2" width="52" customWidth="1"/>
    <col min="3" max="3" width="22" customWidth="1"/>
  </cols>
  <sheetData>
    <row r="1" spans="1:3" ht="26.1" customHeight="1">
      <c r="A1" s="20" t="s">
        <v>213</v>
      </c>
    </row>
    <row r="2" spans="1:3">
      <c r="A2" s="2" t="s">
        <v>214</v>
      </c>
    </row>
    <row r="3" spans="1:3">
      <c r="A3" s="34" t="s">
        <v>215</v>
      </c>
    </row>
    <row r="5" spans="1:3" ht="32.1" customHeight="1">
      <c r="A5" s="21" t="s">
        <v>201</v>
      </c>
      <c r="B5" s="21" t="s">
        <v>216</v>
      </c>
      <c r="C5" s="21" t="s">
        <v>217</v>
      </c>
    </row>
    <row r="6" spans="1:3">
      <c r="A6" s="47">
        <v>46334</v>
      </c>
      <c r="B6" s="17" t="s">
        <v>218</v>
      </c>
      <c r="C6" s="17" t="s">
        <v>219</v>
      </c>
    </row>
    <row r="7" spans="1:3">
      <c r="A7" s="47">
        <v>46381</v>
      </c>
      <c r="B7" s="17" t="s">
        <v>220</v>
      </c>
      <c r="C7" s="17" t="s">
        <v>219</v>
      </c>
    </row>
    <row r="8" spans="1:3">
      <c r="A8" s="47">
        <v>46388</v>
      </c>
      <c r="B8" s="17" t="s">
        <v>221</v>
      </c>
      <c r="C8" s="17" t="s">
        <v>219</v>
      </c>
    </row>
    <row r="9" spans="1:3">
      <c r="A9" s="47">
        <v>46421</v>
      </c>
      <c r="B9" s="17" t="s">
        <v>222</v>
      </c>
      <c r="C9" s="17" t="s">
        <v>223</v>
      </c>
    </row>
    <row r="10" spans="1:3">
      <c r="A10" s="47">
        <v>46422</v>
      </c>
      <c r="B10" s="17" t="s">
        <v>222</v>
      </c>
      <c r="C10" s="17" t="s">
        <v>223</v>
      </c>
    </row>
    <row r="11" spans="1:3">
      <c r="A11" s="47">
        <v>46423</v>
      </c>
      <c r="B11" s="17" t="s">
        <v>222</v>
      </c>
      <c r="C11" s="17" t="s">
        <v>223</v>
      </c>
    </row>
    <row r="12" spans="1:3">
      <c r="A12" s="47">
        <v>46424</v>
      </c>
      <c r="B12" s="17" t="s">
        <v>224</v>
      </c>
      <c r="C12" s="17" t="s">
        <v>219</v>
      </c>
    </row>
    <row r="13" spans="1:3">
      <c r="A13" s="47">
        <v>46425</v>
      </c>
      <c r="B13" s="17" t="s">
        <v>225</v>
      </c>
      <c r="C13" s="17" t="s">
        <v>219</v>
      </c>
    </row>
    <row r="14" spans="1:3">
      <c r="A14" s="47">
        <v>46426</v>
      </c>
      <c r="B14" s="17" t="s">
        <v>226</v>
      </c>
      <c r="C14" s="17" t="s">
        <v>219</v>
      </c>
    </row>
    <row r="15" spans="1:3">
      <c r="A15" s="47">
        <v>46427</v>
      </c>
      <c r="B15" s="17" t="s">
        <v>222</v>
      </c>
      <c r="C15" s="17" t="s">
        <v>223</v>
      </c>
    </row>
    <row r="16" spans="1:3">
      <c r="A16" s="47">
        <v>46428</v>
      </c>
      <c r="B16" s="17" t="s">
        <v>222</v>
      </c>
      <c r="C16" s="17" t="s">
        <v>223</v>
      </c>
    </row>
    <row r="17" spans="1:3">
      <c r="A17" s="47">
        <v>46429</v>
      </c>
      <c r="B17" s="17" t="s">
        <v>222</v>
      </c>
      <c r="C17" s="17" t="s">
        <v>223</v>
      </c>
    </row>
    <row r="18" spans="1:3">
      <c r="A18" s="47">
        <v>46430</v>
      </c>
      <c r="B18" s="17" t="s">
        <v>222</v>
      </c>
      <c r="C18" s="17" t="s">
        <v>223</v>
      </c>
    </row>
    <row r="19" spans="1:3">
      <c r="A19" s="47">
        <v>46431</v>
      </c>
      <c r="B19" s="17" t="s">
        <v>222</v>
      </c>
      <c r="C19" s="17" t="s">
        <v>223</v>
      </c>
    </row>
    <row r="20" spans="1:3">
      <c r="A20" s="47">
        <v>46432</v>
      </c>
      <c r="B20" s="17" t="s">
        <v>222</v>
      </c>
      <c r="C20" s="17" t="s">
        <v>223</v>
      </c>
    </row>
    <row r="21" spans="1:3">
      <c r="A21" s="47">
        <v>46454</v>
      </c>
      <c r="B21" s="17" t="s">
        <v>227</v>
      </c>
      <c r="C21" s="17" t="s">
        <v>223</v>
      </c>
    </row>
    <row r="22" spans="1:3">
      <c r="A22" s="47">
        <v>46455</v>
      </c>
      <c r="B22" s="17" t="s">
        <v>227</v>
      </c>
      <c r="C22" s="17" t="s">
        <v>223</v>
      </c>
    </row>
    <row r="23" spans="1:3">
      <c r="A23" s="47">
        <v>46456</v>
      </c>
      <c r="B23" s="17" t="s">
        <v>228</v>
      </c>
      <c r="C23" s="17" t="s">
        <v>219</v>
      </c>
    </row>
    <row r="24" spans="1:3">
      <c r="A24" s="47">
        <v>46457</v>
      </c>
      <c r="B24" s="17" t="s">
        <v>229</v>
      </c>
      <c r="C24" s="17" t="s">
        <v>219</v>
      </c>
    </row>
    <row r="25" spans="1:3">
      <c r="A25" s="47">
        <v>46458</v>
      </c>
      <c r="B25" s="17" t="s">
        <v>227</v>
      </c>
      <c r="C25" s="17" t="s">
        <v>223</v>
      </c>
    </row>
    <row r="26" spans="1:3">
      <c r="A26" s="47">
        <v>46459</v>
      </c>
      <c r="B26" s="17" t="s">
        <v>227</v>
      </c>
      <c r="C26" s="17" t="s">
        <v>223</v>
      </c>
    </row>
    <row r="27" spans="1:3">
      <c r="A27" s="47">
        <v>46460</v>
      </c>
      <c r="B27" s="17" t="s">
        <v>227</v>
      </c>
      <c r="C27" s="17" t="s">
        <v>223</v>
      </c>
    </row>
    <row r="28" spans="1:3">
      <c r="A28" s="47">
        <v>46508</v>
      </c>
      <c r="B28" s="17" t="s">
        <v>230</v>
      </c>
      <c r="C28" s="17" t="s">
        <v>219</v>
      </c>
    </row>
    <row r="29" spans="1:3">
      <c r="A29" s="47">
        <v>46524</v>
      </c>
      <c r="B29" s="17" t="s">
        <v>231</v>
      </c>
      <c r="C29" s="17" t="s">
        <v>219</v>
      </c>
    </row>
    <row r="30" spans="1:3">
      <c r="A30" s="47">
        <v>46527</v>
      </c>
      <c r="B30" s="17" t="s">
        <v>232</v>
      </c>
      <c r="C30" s="17" t="s">
        <v>219</v>
      </c>
    </row>
    <row r="31" spans="1:3">
      <c r="A31" s="47">
        <v>46544</v>
      </c>
      <c r="B31" s="17" t="s">
        <v>233</v>
      </c>
      <c r="C31" s="17" t="s">
        <v>219</v>
      </c>
    </row>
    <row r="32" spans="1:3">
      <c r="A32" s="47">
        <v>46545</v>
      </c>
      <c r="B32" s="17" t="s">
        <v>234</v>
      </c>
      <c r="C32" s="17" t="s">
        <v>219</v>
      </c>
    </row>
    <row r="33" spans="1:3">
      <c r="A33" s="47">
        <v>46614</v>
      </c>
      <c r="B33" s="17" t="s">
        <v>235</v>
      </c>
      <c r="C33" s="17" t="s">
        <v>219</v>
      </c>
    </row>
    <row r="34" spans="1:3">
      <c r="A34" s="47">
        <v>46630</v>
      </c>
      <c r="B34" s="17" t="s">
        <v>236</v>
      </c>
      <c r="C34" s="17" t="s">
        <v>219</v>
      </c>
    </row>
    <row r="35" spans="1:3">
      <c r="A35" s="47">
        <v>46646</v>
      </c>
      <c r="B35" s="17" t="s">
        <v>237</v>
      </c>
      <c r="C35" s="17" t="s">
        <v>219</v>
      </c>
    </row>
    <row r="36" spans="1:3">
      <c r="A36" s="47">
        <v>46688</v>
      </c>
      <c r="B36" s="17" t="s">
        <v>218</v>
      </c>
      <c r="C36" s="17" t="s">
        <v>219</v>
      </c>
    </row>
    <row r="37" spans="1:3">
      <c r="A37" s="47">
        <v>46746</v>
      </c>
      <c r="B37" s="17" t="s">
        <v>220</v>
      </c>
      <c r="C37" s="17" t="s">
        <v>219</v>
      </c>
    </row>
    <row r="38" spans="1:3">
      <c r="A38" s="47"/>
      <c r="B38" s="17"/>
      <c r="C38" s="17"/>
    </row>
    <row r="39" spans="1:3">
      <c r="A39" s="47"/>
      <c r="B39" s="17"/>
      <c r="C39" s="17"/>
    </row>
    <row r="40" spans="1:3">
      <c r="A40" s="47"/>
      <c r="B40" s="17"/>
      <c r="C40" s="17"/>
    </row>
    <row r="41" spans="1:3">
      <c r="A41" s="47"/>
      <c r="B41" s="17"/>
      <c r="C41" s="17"/>
    </row>
    <row r="42" spans="1:3">
      <c r="A42" s="47"/>
      <c r="B42" s="17"/>
      <c r="C42" s="17"/>
    </row>
    <row r="43" spans="1:3">
      <c r="A43" s="47"/>
      <c r="B43" s="17"/>
      <c r="C43" s="17"/>
    </row>
    <row r="44" spans="1:3">
      <c r="A44" s="47"/>
      <c r="B44" s="17"/>
      <c r="C44" s="17"/>
    </row>
    <row r="45" spans="1:3">
      <c r="A45" s="47"/>
      <c r="B45" s="17"/>
      <c r="C45" s="17"/>
    </row>
    <row r="46" spans="1:3">
      <c r="A46" s="47"/>
      <c r="B46" s="17"/>
      <c r="C46" s="17"/>
    </row>
    <row r="47" spans="1:3">
      <c r="A47" s="47"/>
      <c r="B47" s="17"/>
      <c r="C47" s="17"/>
    </row>
    <row r="48" spans="1:3">
      <c r="A48" s="47"/>
      <c r="B48" s="17"/>
      <c r="C48" s="17"/>
    </row>
    <row r="49" spans="1:3">
      <c r="A49" s="47"/>
      <c r="B49" s="17"/>
      <c r="C49" s="17"/>
    </row>
    <row r="50" spans="1:3">
      <c r="A50" s="47"/>
      <c r="B50" s="17"/>
      <c r="C50" s="17"/>
    </row>
    <row r="51" spans="1:3">
      <c r="A51" s="47"/>
      <c r="B51" s="17"/>
      <c r="C51" s="17"/>
    </row>
    <row r="52" spans="1:3">
      <c r="A52" s="47"/>
      <c r="B52" s="17"/>
      <c r="C52" s="17"/>
    </row>
    <row r="53" spans="1:3">
      <c r="A53" s="47"/>
      <c r="B53" s="17"/>
      <c r="C53" s="17"/>
    </row>
    <row r="54" spans="1:3">
      <c r="A54" s="47"/>
      <c r="B54" s="17"/>
      <c r="C54" s="17"/>
    </row>
    <row r="55" spans="1:3">
      <c r="A55" s="47"/>
      <c r="B55" s="17"/>
      <c r="C55" s="17"/>
    </row>
    <row r="56" spans="1:3">
      <c r="A56" s="47"/>
      <c r="B56" s="17"/>
      <c r="C56" s="17"/>
    </row>
    <row r="57" spans="1:3">
      <c r="A57" s="47"/>
      <c r="B57" s="17"/>
      <c r="C57" s="17"/>
    </row>
    <row r="58" spans="1:3">
      <c r="A58" s="47"/>
      <c r="B58" s="17"/>
      <c r="C58" s="17"/>
    </row>
    <row r="59" spans="1:3">
      <c r="A59" s="47"/>
      <c r="B59" s="17"/>
      <c r="C59" s="17"/>
    </row>
    <row r="60" spans="1:3">
      <c r="A60" s="47"/>
      <c r="B60" s="17"/>
      <c r="C60" s="17"/>
    </row>
    <row r="61" spans="1:3">
      <c r="A61" s="47"/>
      <c r="B61" s="17"/>
      <c r="C61" s="17"/>
    </row>
    <row r="62" spans="1:3">
      <c r="A62" s="47"/>
      <c r="B62" s="17"/>
      <c r="C62" s="17"/>
    </row>
    <row r="63" spans="1:3">
      <c r="A63" s="47"/>
      <c r="B63" s="17"/>
      <c r="C63" s="17"/>
    </row>
    <row r="64" spans="1:3">
      <c r="A64" s="47"/>
      <c r="B64" s="17"/>
      <c r="C64" s="17"/>
    </row>
    <row r="65" spans="1:3">
      <c r="A65" s="47"/>
      <c r="B65" s="17"/>
      <c r="C65" s="17"/>
    </row>
    <row r="66" spans="1:3">
      <c r="A66" s="47"/>
      <c r="B66" s="17"/>
      <c r="C66" s="17"/>
    </row>
    <row r="67" spans="1:3">
      <c r="A67" s="47"/>
      <c r="B67" s="17"/>
      <c r="C67" s="17"/>
    </row>
    <row r="68" spans="1:3">
      <c r="A68" s="47"/>
      <c r="B68" s="17"/>
      <c r="C68" s="17"/>
    </row>
    <row r="69" spans="1:3">
      <c r="A69" s="47"/>
      <c r="B69" s="17"/>
      <c r="C69" s="17"/>
    </row>
    <row r="70" spans="1:3">
      <c r="A70" s="47"/>
      <c r="B70" s="17"/>
      <c r="C70" s="17"/>
    </row>
    <row r="71" spans="1:3">
      <c r="A71" s="47"/>
      <c r="B71" s="17"/>
      <c r="C71" s="17"/>
    </row>
    <row r="72" spans="1:3">
      <c r="A72" s="47"/>
      <c r="B72" s="17"/>
      <c r="C72" s="17"/>
    </row>
    <row r="73" spans="1:3">
      <c r="A73" s="47"/>
      <c r="B73" s="17"/>
      <c r="C73" s="17"/>
    </row>
    <row r="74" spans="1:3">
      <c r="A74" s="47"/>
      <c r="B74" s="17"/>
      <c r="C74" s="17"/>
    </row>
    <row r="75" spans="1:3">
      <c r="A75" s="47"/>
      <c r="B75" s="17"/>
      <c r="C75" s="17"/>
    </row>
    <row r="76" spans="1:3">
      <c r="A76" s="47"/>
      <c r="B76" s="17"/>
      <c r="C76" s="17"/>
    </row>
    <row r="77" spans="1:3">
      <c r="A77" s="47"/>
      <c r="B77" s="17"/>
      <c r="C77" s="17"/>
    </row>
    <row r="78" spans="1:3">
      <c r="A78" s="47"/>
      <c r="B78" s="17"/>
      <c r="C78" s="17"/>
    </row>
    <row r="79" spans="1:3">
      <c r="A79" s="47"/>
      <c r="B79" s="17"/>
      <c r="C79" s="17"/>
    </row>
    <row r="80" spans="1:3">
      <c r="A80" s="47"/>
      <c r="B80" s="17"/>
      <c r="C80" s="17"/>
    </row>
    <row r="81" spans="1:3">
      <c r="A81" s="47"/>
      <c r="B81" s="17"/>
      <c r="C81" s="17"/>
    </row>
    <row r="82" spans="1:3">
      <c r="A82" s="47"/>
      <c r="B82" s="17"/>
      <c r="C82" s="17"/>
    </row>
    <row r="83" spans="1:3">
      <c r="A83" s="47"/>
      <c r="B83" s="17"/>
      <c r="C83" s="17"/>
    </row>
    <row r="84" spans="1:3">
      <c r="A84" s="47"/>
      <c r="B84" s="17"/>
      <c r="C84" s="17"/>
    </row>
    <row r="85" spans="1:3">
      <c r="A85" s="47"/>
      <c r="B85" s="17"/>
      <c r="C85" s="17"/>
    </row>
    <row r="86" spans="1:3">
      <c r="A86" s="47"/>
      <c r="B86" s="17"/>
      <c r="C86" s="17"/>
    </row>
    <row r="87" spans="1:3">
      <c r="A87" s="47"/>
      <c r="B87" s="17"/>
      <c r="C87" s="17"/>
    </row>
    <row r="88" spans="1:3">
      <c r="A88" s="47"/>
      <c r="B88" s="17"/>
      <c r="C88" s="17"/>
    </row>
    <row r="89" spans="1:3">
      <c r="A89" s="47"/>
      <c r="B89" s="17"/>
      <c r="C89" s="17"/>
    </row>
    <row r="90" spans="1:3">
      <c r="A90" s="47"/>
      <c r="B90" s="17"/>
      <c r="C90" s="17"/>
    </row>
    <row r="91" spans="1:3">
      <c r="A91" s="47"/>
      <c r="B91" s="17"/>
      <c r="C91" s="17"/>
    </row>
    <row r="92" spans="1:3">
      <c r="A92" s="47"/>
      <c r="B92" s="17"/>
      <c r="C92" s="17"/>
    </row>
    <row r="93" spans="1:3">
      <c r="A93" s="47"/>
      <c r="B93" s="17"/>
      <c r="C93" s="17"/>
    </row>
    <row r="94" spans="1:3">
      <c r="A94" s="47"/>
      <c r="B94" s="17"/>
      <c r="C94" s="17"/>
    </row>
    <row r="95" spans="1:3">
      <c r="A95" s="47"/>
      <c r="B95" s="17"/>
      <c r="C95" s="17"/>
    </row>
    <row r="96" spans="1:3">
      <c r="A96" s="47"/>
      <c r="B96" s="17"/>
      <c r="C96" s="17"/>
    </row>
    <row r="97" spans="1:3">
      <c r="A97" s="47"/>
      <c r="B97" s="17"/>
      <c r="C97" s="17"/>
    </row>
    <row r="98" spans="1:3">
      <c r="A98" s="47"/>
      <c r="B98" s="17"/>
      <c r="C98" s="17"/>
    </row>
    <row r="99" spans="1:3">
      <c r="A99" s="47"/>
      <c r="B99" s="17"/>
      <c r="C99" s="17"/>
    </row>
    <row r="100" spans="1:3">
      <c r="A100" s="47"/>
      <c r="B100" s="17"/>
      <c r="C100" s="17"/>
    </row>
    <row r="101" spans="1:3">
      <c r="A101" s="47"/>
      <c r="B101" s="17"/>
      <c r="C101" s="17"/>
    </row>
    <row r="102" spans="1:3">
      <c r="A102" s="47"/>
      <c r="B102" s="17"/>
      <c r="C102" s="17"/>
    </row>
    <row r="103" spans="1:3">
      <c r="A103" s="47"/>
      <c r="B103" s="17"/>
      <c r="C103" s="17"/>
    </row>
    <row r="104" spans="1:3">
      <c r="A104" s="47"/>
      <c r="B104" s="17"/>
      <c r="C104" s="17"/>
    </row>
    <row r="105" spans="1:3">
      <c r="A105" s="47"/>
      <c r="B105" s="17"/>
      <c r="C105" s="17"/>
    </row>
    <row r="106" spans="1:3">
      <c r="A106" s="47"/>
      <c r="B106" s="17"/>
      <c r="C106" s="17"/>
    </row>
    <row r="107" spans="1:3">
      <c r="A107" s="47"/>
      <c r="B107" s="17"/>
      <c r="C107" s="17"/>
    </row>
    <row r="108" spans="1:3">
      <c r="A108" s="47"/>
      <c r="B108" s="17"/>
      <c r="C108" s="17"/>
    </row>
    <row r="109" spans="1:3">
      <c r="A109" s="47"/>
      <c r="B109" s="17"/>
      <c r="C109" s="17"/>
    </row>
    <row r="110" spans="1:3">
      <c r="A110" s="47"/>
      <c r="B110" s="17"/>
      <c r="C110" s="17"/>
    </row>
    <row r="111" spans="1:3">
      <c r="A111" s="47"/>
      <c r="B111" s="17"/>
      <c r="C111" s="17"/>
    </row>
    <row r="112" spans="1:3">
      <c r="A112" s="47"/>
      <c r="B112" s="17"/>
      <c r="C112" s="17"/>
    </row>
    <row r="113" spans="1:3">
      <c r="A113" s="47"/>
      <c r="B113" s="17"/>
      <c r="C113" s="17"/>
    </row>
    <row r="114" spans="1:3">
      <c r="A114" s="47"/>
      <c r="B114" s="17"/>
      <c r="C114" s="17"/>
    </row>
    <row r="115" spans="1:3">
      <c r="A115" s="47"/>
      <c r="B115" s="17"/>
      <c r="C115" s="17"/>
    </row>
    <row r="116" spans="1:3">
      <c r="A116" s="47"/>
      <c r="B116" s="17"/>
      <c r="C116" s="17"/>
    </row>
    <row r="117" spans="1:3">
      <c r="A117" s="47"/>
      <c r="B117" s="17"/>
      <c r="C117" s="17"/>
    </row>
    <row r="118" spans="1:3">
      <c r="A118" s="47"/>
      <c r="B118" s="17"/>
      <c r="C118" s="17"/>
    </row>
    <row r="119" spans="1:3">
      <c r="A119" s="47"/>
      <c r="B119" s="17"/>
      <c r="C119" s="17"/>
    </row>
    <row r="120" spans="1:3">
      <c r="A120" s="47"/>
      <c r="B120" s="17"/>
      <c r="C120" s="17"/>
    </row>
    <row r="121" spans="1:3">
      <c r="A121" s="47"/>
      <c r="B121" s="17"/>
      <c r="C121" s="17"/>
    </row>
    <row r="122" spans="1:3">
      <c r="A122" s="47"/>
      <c r="B122" s="17"/>
      <c r="C122" s="17"/>
    </row>
    <row r="123" spans="1:3">
      <c r="A123" s="47"/>
      <c r="B123" s="17"/>
      <c r="C123" s="17"/>
    </row>
    <row r="124" spans="1:3">
      <c r="A124" s="47"/>
      <c r="B124" s="17"/>
      <c r="C124" s="17"/>
    </row>
    <row r="125" spans="1:3">
      <c r="A125" s="47"/>
      <c r="B125" s="17"/>
      <c r="C125" s="17"/>
    </row>
    <row r="126" spans="1:3">
      <c r="A126" s="47"/>
      <c r="B126" s="17"/>
      <c r="C126" s="17"/>
    </row>
    <row r="127" spans="1:3">
      <c r="A127" s="47"/>
      <c r="B127" s="17"/>
      <c r="C127" s="17"/>
    </row>
    <row r="128" spans="1:3">
      <c r="A128" s="47"/>
      <c r="B128" s="17"/>
      <c r="C128" s="17"/>
    </row>
    <row r="129" spans="1:3">
      <c r="A129" s="47"/>
      <c r="B129" s="17"/>
      <c r="C129" s="17"/>
    </row>
    <row r="130" spans="1:3">
      <c r="A130" s="47"/>
      <c r="B130" s="17"/>
      <c r="C130" s="17"/>
    </row>
    <row r="131" spans="1:3">
      <c r="A131" s="47"/>
      <c r="B131" s="17"/>
      <c r="C131" s="17"/>
    </row>
    <row r="132" spans="1:3">
      <c r="A132" s="47"/>
      <c r="B132" s="17"/>
      <c r="C132" s="17"/>
    </row>
    <row r="133" spans="1:3">
      <c r="A133" s="47"/>
      <c r="B133" s="17"/>
      <c r="C133" s="17"/>
    </row>
    <row r="134" spans="1:3">
      <c r="A134" s="47"/>
      <c r="B134" s="17"/>
      <c r="C134" s="17"/>
    </row>
    <row r="135" spans="1:3">
      <c r="A135" s="47"/>
      <c r="B135" s="17"/>
      <c r="C135" s="17"/>
    </row>
    <row r="136" spans="1:3">
      <c r="A136" s="47"/>
      <c r="B136" s="17"/>
      <c r="C136" s="17"/>
    </row>
    <row r="137" spans="1:3">
      <c r="A137" s="47"/>
      <c r="B137" s="17"/>
      <c r="C137" s="17"/>
    </row>
    <row r="138" spans="1:3">
      <c r="A138" s="47"/>
      <c r="B138" s="17"/>
      <c r="C138" s="17"/>
    </row>
    <row r="139" spans="1:3">
      <c r="A139" s="47"/>
      <c r="B139" s="17"/>
      <c r="C139" s="17"/>
    </row>
    <row r="140" spans="1:3">
      <c r="A140" s="47"/>
      <c r="B140" s="17"/>
      <c r="C140" s="17"/>
    </row>
    <row r="141" spans="1:3">
      <c r="A141" s="47"/>
      <c r="B141" s="17"/>
      <c r="C141" s="17"/>
    </row>
    <row r="142" spans="1:3">
      <c r="A142" s="47"/>
      <c r="B142" s="17"/>
      <c r="C142" s="17"/>
    </row>
    <row r="143" spans="1:3">
      <c r="A143" s="47"/>
      <c r="B143" s="17"/>
      <c r="C143" s="17"/>
    </row>
    <row r="144" spans="1:3">
      <c r="A144" s="47"/>
      <c r="B144" s="17"/>
      <c r="C144" s="17"/>
    </row>
    <row r="145" spans="1:3">
      <c r="A145" s="47"/>
      <c r="B145" s="17"/>
      <c r="C145" s="17"/>
    </row>
    <row r="146" spans="1:3">
      <c r="A146" s="47"/>
      <c r="B146" s="17"/>
      <c r="C146" s="17"/>
    </row>
    <row r="147" spans="1:3">
      <c r="A147" s="47"/>
      <c r="B147" s="17"/>
      <c r="C147" s="17"/>
    </row>
    <row r="148" spans="1:3">
      <c r="A148" s="47"/>
      <c r="B148" s="17"/>
      <c r="C148" s="17"/>
    </row>
    <row r="149" spans="1:3">
      <c r="A149" s="47"/>
      <c r="B149" s="17"/>
      <c r="C149" s="17"/>
    </row>
    <row r="150" spans="1:3">
      <c r="A150" s="47"/>
      <c r="B150" s="17"/>
      <c r="C150" s="17"/>
    </row>
    <row r="151" spans="1:3">
      <c r="A151" s="47"/>
      <c r="B151" s="17"/>
      <c r="C151" s="17"/>
    </row>
    <row r="152" spans="1:3">
      <c r="A152" s="47"/>
      <c r="B152" s="17"/>
      <c r="C152" s="17"/>
    </row>
    <row r="153" spans="1:3">
      <c r="A153" s="47"/>
      <c r="B153" s="17"/>
      <c r="C153" s="17"/>
    </row>
    <row r="154" spans="1:3">
      <c r="A154" s="47"/>
      <c r="B154" s="17"/>
      <c r="C154" s="17"/>
    </row>
    <row r="155" spans="1:3">
      <c r="A155" s="47"/>
      <c r="B155" s="17"/>
      <c r="C155" s="17"/>
    </row>
    <row r="156" spans="1:3">
      <c r="A156" s="47"/>
      <c r="B156" s="17"/>
      <c r="C156" s="17"/>
    </row>
    <row r="157" spans="1:3">
      <c r="A157" s="47"/>
      <c r="B157" s="17"/>
      <c r="C157" s="17"/>
    </row>
    <row r="158" spans="1:3">
      <c r="A158" s="47"/>
      <c r="B158" s="17"/>
      <c r="C158" s="17"/>
    </row>
    <row r="159" spans="1:3">
      <c r="A159" s="47"/>
      <c r="B159" s="17"/>
      <c r="C159" s="17"/>
    </row>
    <row r="160" spans="1:3">
      <c r="A160" s="47"/>
      <c r="B160" s="17"/>
      <c r="C160" s="17"/>
    </row>
    <row r="161" spans="1:3">
      <c r="A161" s="47"/>
      <c r="B161" s="17"/>
      <c r="C161" s="17"/>
    </row>
    <row r="162" spans="1:3">
      <c r="A162" s="47"/>
      <c r="B162" s="17"/>
      <c r="C162" s="17"/>
    </row>
    <row r="163" spans="1:3">
      <c r="A163" s="47"/>
      <c r="B163" s="17"/>
      <c r="C163" s="17"/>
    </row>
    <row r="164" spans="1:3">
      <c r="A164" s="47"/>
      <c r="B164" s="17"/>
      <c r="C164" s="17"/>
    </row>
    <row r="165" spans="1:3">
      <c r="A165" s="47"/>
      <c r="B165" s="17"/>
      <c r="C165" s="17"/>
    </row>
    <row r="166" spans="1:3">
      <c r="A166" s="47"/>
      <c r="B166" s="17"/>
      <c r="C166" s="17"/>
    </row>
    <row r="167" spans="1:3">
      <c r="A167" s="47"/>
      <c r="B167" s="17"/>
      <c r="C167" s="17"/>
    </row>
    <row r="168" spans="1:3">
      <c r="A168" s="47"/>
      <c r="B168" s="17"/>
      <c r="C168" s="17"/>
    </row>
    <row r="169" spans="1:3">
      <c r="A169" s="47"/>
      <c r="B169" s="17"/>
      <c r="C169" s="17"/>
    </row>
    <row r="170" spans="1:3">
      <c r="A170" s="47"/>
      <c r="B170" s="17"/>
      <c r="C170" s="17"/>
    </row>
    <row r="171" spans="1:3">
      <c r="A171" s="47"/>
      <c r="B171" s="17"/>
      <c r="C171" s="17"/>
    </row>
    <row r="172" spans="1:3">
      <c r="A172" s="47"/>
      <c r="B172" s="17"/>
      <c r="C172" s="17"/>
    </row>
    <row r="173" spans="1:3">
      <c r="A173" s="47"/>
      <c r="B173" s="17"/>
      <c r="C173" s="17"/>
    </row>
    <row r="174" spans="1:3">
      <c r="A174" s="47"/>
      <c r="B174" s="17"/>
      <c r="C174" s="17"/>
    </row>
    <row r="175" spans="1:3">
      <c r="A175" s="47"/>
      <c r="B175" s="17"/>
      <c r="C175" s="17"/>
    </row>
    <row r="176" spans="1:3">
      <c r="A176" s="47"/>
      <c r="B176" s="17"/>
      <c r="C176" s="17"/>
    </row>
    <row r="177" spans="1:3">
      <c r="A177" s="47"/>
      <c r="B177" s="17"/>
      <c r="C177" s="17"/>
    </row>
    <row r="178" spans="1:3">
      <c r="A178" s="47"/>
      <c r="B178" s="17"/>
      <c r="C178" s="17"/>
    </row>
    <row r="179" spans="1:3">
      <c r="A179" s="47"/>
      <c r="B179" s="17"/>
      <c r="C179" s="17"/>
    </row>
    <row r="180" spans="1:3">
      <c r="A180" s="47"/>
      <c r="B180" s="17"/>
      <c r="C180" s="17"/>
    </row>
    <row r="181" spans="1:3">
      <c r="A181" s="47"/>
      <c r="B181" s="17"/>
      <c r="C181" s="17"/>
    </row>
    <row r="182" spans="1:3">
      <c r="A182" s="47"/>
      <c r="B182" s="17"/>
      <c r="C182" s="17"/>
    </row>
    <row r="183" spans="1:3">
      <c r="A183" s="47"/>
      <c r="B183" s="17"/>
      <c r="C183" s="17"/>
    </row>
    <row r="184" spans="1:3">
      <c r="A184" s="47"/>
      <c r="B184" s="17"/>
      <c r="C184" s="17"/>
    </row>
    <row r="185" spans="1:3">
      <c r="A185" s="47"/>
      <c r="B185" s="17"/>
      <c r="C185" s="17"/>
    </row>
    <row r="186" spans="1:3">
      <c r="A186" s="47"/>
      <c r="B186" s="17"/>
      <c r="C186" s="17"/>
    </row>
    <row r="187" spans="1:3">
      <c r="A187" s="47"/>
      <c r="B187" s="17"/>
      <c r="C187" s="17"/>
    </row>
    <row r="188" spans="1:3">
      <c r="A188" s="47"/>
      <c r="B188" s="17"/>
      <c r="C188" s="17"/>
    </row>
    <row r="189" spans="1:3">
      <c r="A189" s="47"/>
      <c r="B189" s="17"/>
      <c r="C189" s="17"/>
    </row>
    <row r="190" spans="1:3">
      <c r="A190" s="47"/>
      <c r="B190" s="17"/>
      <c r="C190" s="17"/>
    </row>
    <row r="191" spans="1:3">
      <c r="A191" s="47"/>
      <c r="B191" s="17"/>
      <c r="C191" s="17"/>
    </row>
    <row r="192" spans="1:3">
      <c r="A192" s="47"/>
      <c r="B192" s="17"/>
      <c r="C192" s="17"/>
    </row>
    <row r="193" spans="1:3">
      <c r="A193" s="47"/>
      <c r="B193" s="17"/>
      <c r="C193" s="17"/>
    </row>
    <row r="194" spans="1:3">
      <c r="A194" s="47"/>
      <c r="B194" s="17"/>
      <c r="C194" s="17"/>
    </row>
    <row r="195" spans="1:3">
      <c r="A195" s="47"/>
      <c r="B195" s="17"/>
      <c r="C195" s="17"/>
    </row>
    <row r="196" spans="1:3">
      <c r="A196" s="47"/>
      <c r="B196" s="17"/>
      <c r="C196" s="17"/>
    </row>
    <row r="197" spans="1:3">
      <c r="A197" s="47"/>
      <c r="B197" s="17"/>
      <c r="C197" s="17"/>
    </row>
    <row r="198" spans="1:3">
      <c r="A198" s="47"/>
      <c r="B198" s="17"/>
      <c r="C198" s="17"/>
    </row>
    <row r="199" spans="1:3">
      <c r="A199" s="47"/>
      <c r="B199" s="17"/>
      <c r="C199" s="17"/>
    </row>
    <row r="200" spans="1:3">
      <c r="A200" s="47"/>
      <c r="B200" s="17"/>
      <c r="C200" s="17"/>
    </row>
  </sheetData>
  <dataValidations count="1">
    <dataValidation type="list" allowBlank="1" sqref="C6:C200" xr:uid="{00000000-0002-0000-0600-000000000000}">
      <formula1>"Public holiday,State holiday,Festive break,Other"</formula1>
    </dataValidation>
  </dataValidations>
  <pageMargins left="0.75" right="0.75" top="1" bottom="1" header="0.5" footer="0.5"/>
  <pageSetup fitToHeight="0" orientation="landscape"/>
  <headerFooter>
    <oddFooter>&amp;LFree template from rumaruma.com.my&amp;RPage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Renovation Timeline Template (Malaysia)</dc:title>
  <dc:subject/>
  <dc:creator>rumaruma.com.my</dc:creator>
  <cp:keywords/>
  <dc:description/>
  <cp:lastModifiedBy/>
  <cp:revision/>
  <dcterms:created xsi:type="dcterms:W3CDTF">2026-10-13T11:08:02Z</dcterms:created>
  <dcterms:modified xsi:type="dcterms:W3CDTF">2026-10-15T12:17:34Z</dcterms:modified>
  <cp:category/>
  <cp:contentStatus/>
</cp:coreProperties>
</file>